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136D8A9C-BD7C-485F-9A08-A701A179045A}" xr6:coauthVersionLast="47" xr6:coauthVersionMax="47" xr10:uidLastSave="{00000000-0000-0000-0000-000000000000}"/>
  <bookViews>
    <workbookView xWindow="-120" yWindow="-120" windowWidth="20730" windowHeight="11160" tabRatio="778" activeTab="1" xr2:uid="{00000000-000D-0000-FFFF-FFFF00000000}"/>
  </bookViews>
  <sheets>
    <sheet name="Start" sheetId="8" r:id="rId1"/>
    <sheet name="Overview" sheetId="1" r:id="rId2"/>
    <sheet name="Start-Up Costs Template" sheetId="5" r:id="rId3"/>
    <sheet name="Start-Up Costs Example" sheetId="3" r:id="rId4"/>
    <sheet name="P&amp;L Template" sheetId="7" r:id="rId5"/>
    <sheet name="P&amp;L Example" sheetId="4" r:id="rId6"/>
    <sheet name="Download more" sheetId="9" r:id="rId7"/>
  </sheets>
  <definedNames>
    <definedName name="_xlnm.Print_Area" localSheetId="1">Overview!$B$1:$B$7</definedName>
    <definedName name="_xlnm.Print_Area" localSheetId="5">'P&amp;L Example'!$B$1:$O$23</definedName>
    <definedName name="_xlnm.Print_Area" localSheetId="4">'P&amp;L Template'!$B$1:$O$24</definedName>
    <definedName name="_xlnm.Print_Area" localSheetId="0">Start!$B$1:$B$8</definedName>
    <definedName name="_xlnm.Print_Area" localSheetId="3">'Start-Up Costs Example'!$B$1:$F$9</definedName>
    <definedName name="_xlnm.Print_Area" localSheetId="2">'Start-Up Costs Template'!$B$1:$F$9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9" i="7" l="1"/>
  <c r="F19" i="7"/>
  <c r="G19" i="7"/>
  <c r="H19" i="7"/>
  <c r="I19" i="7"/>
  <c r="J19" i="7"/>
  <c r="K19" i="7"/>
  <c r="L19" i="7"/>
  <c r="M19" i="7"/>
  <c r="N19" i="7"/>
  <c r="D19" i="7"/>
  <c r="C19" i="7"/>
  <c r="O18" i="7"/>
  <c r="N9" i="7"/>
  <c r="M9" i="7"/>
  <c r="L9" i="7"/>
  <c r="K9" i="7"/>
  <c r="J9" i="7"/>
  <c r="I9" i="7"/>
  <c r="H9" i="7"/>
  <c r="G9" i="7"/>
  <c r="F9" i="7"/>
  <c r="E9" i="7"/>
  <c r="D9" i="7"/>
  <c r="C9" i="7"/>
  <c r="D9" i="4"/>
  <c r="C18" i="4"/>
  <c r="D18" i="4"/>
  <c r="E18" i="4"/>
  <c r="F18" i="4"/>
  <c r="G18" i="4"/>
  <c r="H18" i="4"/>
  <c r="I18" i="4"/>
  <c r="J18" i="4"/>
  <c r="K18" i="4"/>
  <c r="L18" i="4"/>
  <c r="M18" i="4"/>
  <c r="N18" i="4"/>
  <c r="N9" i="4"/>
  <c r="M9" i="4"/>
  <c r="L9" i="4"/>
  <c r="K9" i="4"/>
  <c r="J9" i="4"/>
  <c r="I9" i="4"/>
  <c r="H9" i="4"/>
  <c r="G9" i="4"/>
  <c r="F9" i="4"/>
  <c r="E9" i="4"/>
  <c r="C9" i="4"/>
  <c r="B2" i="4"/>
  <c r="B2" i="7"/>
  <c r="B2" i="3"/>
  <c r="O19" i="7" l="1"/>
  <c r="O9" i="7"/>
  <c r="O18" i="4"/>
  <c r="O9" i="4"/>
  <c r="C2" i="7" l="1"/>
  <c r="C2" i="4"/>
  <c r="C10" i="7"/>
  <c r="D10" i="7"/>
  <c r="D11" i="7" s="1"/>
  <c r="E10" i="7"/>
  <c r="E11" i="7" s="1"/>
  <c r="F10" i="7"/>
  <c r="F11" i="7" s="1"/>
  <c r="G10" i="7"/>
  <c r="G11" i="7" s="1"/>
  <c r="H10" i="7"/>
  <c r="H11" i="7" s="1"/>
  <c r="I10" i="7"/>
  <c r="I11" i="7" s="1"/>
  <c r="J10" i="7"/>
  <c r="J11" i="7" s="1"/>
  <c r="K10" i="7"/>
  <c r="K11" i="7" s="1"/>
  <c r="L10" i="7"/>
  <c r="L11" i="7" s="1"/>
  <c r="M10" i="7"/>
  <c r="M11" i="7" s="1"/>
  <c r="N10" i="7"/>
  <c r="N11" i="7" s="1"/>
  <c r="C11" i="7" l="1"/>
  <c r="O10" i="7"/>
  <c r="C2" i="3"/>
  <c r="C2" i="5"/>
  <c r="F20" i="7" l="1"/>
  <c r="J20" i="7"/>
  <c r="N20" i="7"/>
  <c r="H20" i="7"/>
  <c r="I20" i="7"/>
  <c r="G20" i="7"/>
  <c r="K20" i="7"/>
  <c r="D20" i="7"/>
  <c r="L20" i="7"/>
  <c r="E20" i="7"/>
  <c r="M20" i="7"/>
  <c r="C20" i="7"/>
  <c r="O17" i="7"/>
  <c r="O16" i="7"/>
  <c r="O15" i="7"/>
  <c r="O14" i="7"/>
  <c r="O8" i="7"/>
  <c r="O7" i="7"/>
  <c r="O6" i="7"/>
  <c r="O5" i="7"/>
  <c r="F9" i="5"/>
  <c r="F8" i="5"/>
  <c r="F7" i="5"/>
  <c r="F6" i="5"/>
  <c r="F5" i="5"/>
  <c r="O15" i="4"/>
  <c r="O16" i="4"/>
  <c r="O17" i="4"/>
  <c r="O14" i="4"/>
  <c r="D10" i="4"/>
  <c r="D11" i="4" s="1"/>
  <c r="D19" i="4" s="1"/>
  <c r="E10" i="4"/>
  <c r="E11" i="4" s="1"/>
  <c r="E19" i="4" s="1"/>
  <c r="F10" i="4"/>
  <c r="F11" i="4" s="1"/>
  <c r="F19" i="4" s="1"/>
  <c r="G10" i="4"/>
  <c r="G11" i="4" s="1"/>
  <c r="G19" i="4" s="1"/>
  <c r="H10" i="4"/>
  <c r="H11" i="4" s="1"/>
  <c r="H19" i="4" s="1"/>
  <c r="I10" i="4"/>
  <c r="I11" i="4" s="1"/>
  <c r="I19" i="4" s="1"/>
  <c r="J10" i="4"/>
  <c r="J11" i="4" s="1"/>
  <c r="J19" i="4" s="1"/>
  <c r="K10" i="4"/>
  <c r="K11" i="4" s="1"/>
  <c r="K19" i="4" s="1"/>
  <c r="L10" i="4"/>
  <c r="L11" i="4" s="1"/>
  <c r="L19" i="4" s="1"/>
  <c r="M10" i="4"/>
  <c r="M11" i="4" s="1"/>
  <c r="M19" i="4" s="1"/>
  <c r="N10" i="4"/>
  <c r="N11" i="4" s="1"/>
  <c r="N19" i="4" s="1"/>
  <c r="C10" i="4"/>
  <c r="C11" i="4" s="1"/>
  <c r="C19" i="4" s="1"/>
  <c r="O6" i="4"/>
  <c r="O7" i="4"/>
  <c r="O8" i="4"/>
  <c r="O5" i="4"/>
  <c r="F6" i="3"/>
  <c r="F7" i="3"/>
  <c r="F8" i="3"/>
  <c r="F9" i="3"/>
  <c r="F5" i="3"/>
  <c r="F20" i="4" l="1"/>
  <c r="F22" i="4" s="1"/>
  <c r="M20" i="4"/>
  <c r="M22" i="4"/>
  <c r="I20" i="4"/>
  <c r="I22" i="4" s="1"/>
  <c r="E20" i="4"/>
  <c r="E22" i="4"/>
  <c r="J20" i="4"/>
  <c r="J22" i="4" s="1"/>
  <c r="L20" i="4"/>
  <c r="L22" i="4" s="1"/>
  <c r="H20" i="4"/>
  <c r="H22" i="4" s="1"/>
  <c r="D20" i="4"/>
  <c r="D22" i="4"/>
  <c r="N20" i="4"/>
  <c r="N22" i="4" s="1"/>
  <c r="K20" i="4"/>
  <c r="K22" i="4" s="1"/>
  <c r="G20" i="4"/>
  <c r="G22" i="4" s="1"/>
  <c r="M21" i="7"/>
  <c r="M23" i="7" s="1"/>
  <c r="C21" i="7"/>
  <c r="C23" i="7" s="1"/>
  <c r="D21" i="7"/>
  <c r="D23" i="7" s="1"/>
  <c r="H21" i="7"/>
  <c r="H23" i="7" s="1"/>
  <c r="N21" i="7"/>
  <c r="N23" i="7" s="1"/>
  <c r="E21" i="7"/>
  <c r="E23" i="7" s="1"/>
  <c r="G21" i="7"/>
  <c r="G23" i="7" s="1"/>
  <c r="J21" i="7"/>
  <c r="J23" i="7" s="1"/>
  <c r="K21" i="7"/>
  <c r="K23" i="7" s="1"/>
  <c r="L21" i="7"/>
  <c r="L23" i="7" s="1"/>
  <c r="I21" i="7"/>
  <c r="I23" i="7" s="1"/>
  <c r="F21" i="7"/>
  <c r="F23" i="7" s="1"/>
  <c r="O19" i="4"/>
  <c r="O10" i="4"/>
  <c r="F10" i="3"/>
  <c r="F10" i="5"/>
  <c r="O21" i="7" l="1"/>
  <c r="O11" i="4"/>
  <c r="C20" i="4" l="1"/>
  <c r="O20" i="7"/>
  <c r="O23" i="7" s="1"/>
  <c r="O11" i="7"/>
  <c r="O20" i="4" l="1"/>
  <c r="O22" i="4" s="1"/>
  <c r="C22" i="4"/>
</calcChain>
</file>

<file path=xl/sharedStrings.xml><?xml version="1.0" encoding="utf-8"?>
<sst xmlns="http://schemas.openxmlformats.org/spreadsheetml/2006/main" count="205" uniqueCount="102">
  <si>
    <t>BUSINESS START-UP FINANCIAL PLAN</t>
  </si>
  <si>
    <t xml:space="preserve">Creating a financial plan is where all of the business planning comes together. Once you have identified your product, the target market, and target customers, along with pricing, you are ready to begin forecasting costs, sales, and profit. These items along with your assumptions, will help you estimate your sales forecast. The other side of the business will be what expenses you expect to incur. This is important on an ongoing basis to see when you are profitable. It is also important as you start your business, to know what expenses you will need to fund before customer sales or the cash they generate is received. </t>
  </si>
  <si>
    <t xml:space="preserve">Keep track of your assumptions that you make for estimating Revenues and Cost of Goods Sold. For businesses that have not begun to operate yet, you should have an understanding of how to estimate these for your product or service.  Some estimating guidelines are below: </t>
  </si>
  <si>
    <t>START-UP COSTS</t>
  </si>
  <si>
    <t>Your Coffee Shop</t>
  </si>
  <si>
    <t>COST ITEMS</t>
  </si>
  <si>
    <t>MONTHS</t>
  </si>
  <si>
    <t>COST/ MONTH</t>
  </si>
  <si>
    <t>ONE-TIME COST</t>
  </si>
  <si>
    <t>TOTAL COST</t>
  </si>
  <si>
    <t>Advertising/Marketing</t>
  </si>
  <si>
    <t>Employee Salaries</t>
  </si>
  <si>
    <t>Employee Payroll Taxes and Benefits</t>
  </si>
  <si>
    <t>Rent/Lease Payments/Utilities</t>
  </si>
  <si>
    <t>Postage/Shipping</t>
  </si>
  <si>
    <t>ESTIMATED START-UP BUDGET</t>
  </si>
  <si>
    <t>REVENUE</t>
  </si>
  <si>
    <t>JAN</t>
  </si>
  <si>
    <t>FEB</t>
  </si>
  <si>
    <t>MAR</t>
  </si>
  <si>
    <t>APR</t>
  </si>
  <si>
    <t>MAY</t>
  </si>
  <si>
    <t>JUN</t>
  </si>
  <si>
    <t>JUL</t>
  </si>
  <si>
    <t>AUG</t>
  </si>
  <si>
    <t>SEP</t>
  </si>
  <si>
    <t>OCT</t>
  </si>
  <si>
    <t>NOV</t>
  </si>
  <si>
    <t>DEC</t>
  </si>
  <si>
    <t>YTD</t>
  </si>
  <si>
    <t>Estimated Product Sales</t>
  </si>
  <si>
    <t>Less Sales Returns &amp; Discounts</t>
  </si>
  <si>
    <t>Service Revenue</t>
  </si>
  <si>
    <t xml:space="preserve">Other Revenue </t>
  </si>
  <si>
    <t>Net Sales</t>
  </si>
  <si>
    <t>Cost of Goods Sold</t>
  </si>
  <si>
    <t>Gross Profit</t>
  </si>
  <si>
    <t>EXPENSES</t>
  </si>
  <si>
    <t>Salaries &amp; Wages</t>
  </si>
  <si>
    <t>Marketing/Advertising</t>
  </si>
  <si>
    <t>Sales Commissions</t>
  </si>
  <si>
    <t>Rent</t>
  </si>
  <si>
    <t>Other 1</t>
  </si>
  <si>
    <t>Total Expenses</t>
  </si>
  <si>
    <t>Income Before Taxes</t>
  </si>
  <si>
    <t>Income Tax Expense</t>
  </si>
  <si>
    <t>NET INCOME</t>
  </si>
  <si>
    <t>ABOUT THIS TEMPLATE</t>
  </si>
  <si>
    <t>Additional instructions have been provided in column A in all worksheets.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</si>
  <si>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</si>
  <si>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 xml:space="preserve">Create a Business Start-up Financial Plan using this template. </t>
  </si>
  <si>
    <t xml:space="preserve">Get an overview of a financial plan in Overview worksheet. </t>
  </si>
  <si>
    <t xml:space="preserve">Use the Start-up Costs Template and P&amp;L Template worksheets to keep account of Start-up Costs and Profit &amp; Loss. </t>
  </si>
  <si>
    <t xml:space="preserve">Note: </t>
  </si>
  <si>
    <t>Start-Up Costs Example and P&amp;L Example worksheets contain sample data in tables.</t>
  </si>
  <si>
    <t xml:space="preserve">Revenues: Begin by determining from your target market (the group of prospective customers, businesses or consumers) how many of these would be targets in the first year. What percentage of these do you expect to close? What is an average transaction for them to purchase your product or service? How many can you do in the first month, the second, and so on? You may want to start with a number in the first month and grow it by a percentage, say 10%.  As an example, if you sell cleaning services to small businesses in  your town and there are 500 businesses that you think need the service. If the average contract is for $250/month, then you need to estimate how many businesses you can sign to a contract in each month for the first year. </t>
  </si>
  <si>
    <t xml:space="preserve">Cost of Goods Sold (COGS): This should be calculated for products and some services.  It is the included cost to produce the product.  For instance, if you sell clothing, the COGS would be what price you paid to buy the clothing from a manufacturer.  If you make them yourself, it would be the cost of the materials and labour to make them. For services, it would be the direct labour cost for an hour of billable work.  Everything below Gross Profit on the P&amp;L are fixed or overhead costs for the overall business, such as rent or telephone or even marketing. </t>
  </si>
  <si>
    <r>
      <rPr>
        <b/>
        <sz val="9"/>
        <color rgb="FFC00000"/>
        <rFont val="Calibri"/>
        <family val="2"/>
        <scheme val="minor"/>
      </rPr>
      <t>Projected Start-Up Costs:</t>
    </r>
    <r>
      <rPr>
        <sz val="9"/>
        <color rgb="FFC00000"/>
        <rFont val="Calibri"/>
        <family val="2"/>
        <scheme val="minor"/>
      </rPr>
      <t xml:space="preserve"> </t>
    </r>
    <r>
      <rPr>
        <sz val="9"/>
        <color rgb="FF2F2F2F"/>
        <rFont val="Calibri"/>
        <family val="2"/>
        <scheme val="minor"/>
      </rPr>
      <t xml:space="preserve">The table in the next tab, Start-Up Costs Template, provides a blank template with some instructions for getting started.  The next tab, Start-Up Costs Example, shows a sample of ongoing and one-time cost items that you might need to open your business. Many businesses are paid on credit over time and don’t have cash coming in immediately. It is important to estimate when cash will begin to flow into the company by making an assumption about how many months of recurring items, in addition to one-time expense, you will have to fund out of savings or an initial investment.  </t>
    </r>
  </si>
  <si>
    <r>
      <rPr>
        <b/>
        <sz val="9"/>
        <color rgb="FFC00000"/>
        <rFont val="Calibri"/>
        <family val="2"/>
        <scheme val="minor"/>
      </rPr>
      <t>Projected Profit and Loss Model:</t>
    </r>
    <r>
      <rPr>
        <sz val="9"/>
        <color rgb="FF2F2F2F"/>
        <rFont val="Calibri"/>
        <family val="2"/>
        <scheme val="minor"/>
      </rPr>
      <t xml:space="preserve"> In the tab, label P&amp;L Template, you will find a blank template to do Sales Forecasting and a Profit and Loss Model. The next tab, P&amp;L Example, shows a sample of the projections a small business is forecasting for their first 12 months of operations. The top portion of the table in each model shows projected sales and gross profit. This is a good place to begin creating your sales forecast. The next section, below, itemizes the recurring expenses you are projecting for the same months. These should be consistent with the estimated start-up costs you completed in the prior section. At the bottom of this model, you will begin to see when you are becoming profitable and what expense items are the most impactful to your profitability. </t>
    </r>
  </si>
  <si>
    <t xml:space="preserve">EARN Rs. 20,000 per month with LED Bulb Repairing BUSINESS </t>
  </si>
  <si>
    <t>●</t>
  </si>
  <si>
    <t xml:space="preserve">[12 Best Ways] Earn 50k per month Online </t>
  </si>
  <si>
    <t>[9 Ways] to Make Money with TELEGRAM</t>
  </si>
  <si>
    <t>[4 Websites] to Earn 50,000 Per month by Audio Recording</t>
  </si>
  <si>
    <t>7 Instagram Online Business Ideas</t>
  </si>
  <si>
    <t>Earn Money Online from Books</t>
  </si>
  <si>
    <t>[9 Real Ways] to Increase Instagram Follower</t>
  </si>
  <si>
    <t>6 Tips How to Start Online Tuition Business</t>
  </si>
  <si>
    <t>[8 Ways] to make Money from INSTAGRAM</t>
  </si>
  <si>
    <t>[TOP 7] Must Read Books for Entrepreneurs</t>
  </si>
  <si>
    <t xml:space="preserve">How to Make Money from App Development? </t>
  </si>
  <si>
    <t>7 Profitable Products to Sell Online</t>
  </si>
  <si>
    <t>[TOP 12] Business Ideas for Mechanical Engineer</t>
  </si>
  <si>
    <t xml:space="preserve">How to EARN from AMAZON </t>
  </si>
  <si>
    <t>TOP 6 Highest Paying Jobs in India</t>
  </si>
  <si>
    <t>[10 BEST] Platforms to Sell Online</t>
  </si>
  <si>
    <t>10 Quick EARNING  Ideas for College Students</t>
  </si>
  <si>
    <t>12 Business Ideas for College Students</t>
  </si>
  <si>
    <t>[TOP 50] Home Based Business Ideas</t>
  </si>
  <si>
    <t>T-SHIRT Printing Business Idea with Low Investment</t>
  </si>
  <si>
    <t>[TOP 8] YouTube Money Making Tips &amp; Tricks</t>
  </si>
  <si>
    <t>Þ</t>
  </si>
  <si>
    <t>[TOP 29] Best YouTube Channel IDEAS</t>
  </si>
  <si>
    <t>9 Small Business Ideas to Start with Rs. 2000</t>
  </si>
  <si>
    <t xml:space="preserve">[8 Tips] How to Grow YouTube Channel Fast </t>
  </si>
  <si>
    <t>TOP 150 Low Investment Business Ideas</t>
  </si>
  <si>
    <t>[9 Real Ways] to Increase YOUTUBE Subscribers</t>
  </si>
  <si>
    <t>[TOP 10] Business Ideas Under Rs.10,000</t>
  </si>
  <si>
    <t>[5 Pro TIPS] to Quickly Complete 4000 Hrs Watchtime on YouTube</t>
  </si>
  <si>
    <t xml:space="preserve">[TOP 10] Business Ideas for Accountants </t>
  </si>
  <si>
    <t>[6 WAYS] Graphic Designing Business Ideas</t>
  </si>
  <si>
    <t>[TOP 14] Business Ideas for WOMEN with-out any Education</t>
  </si>
  <si>
    <t>[TOP 48] Low Investment Business Ideas</t>
  </si>
  <si>
    <t>8 Passive Income Ideas</t>
  </si>
  <si>
    <t xml:space="preserve">[11 WAYS] to Earn 1 Lakh from YouTube </t>
  </si>
  <si>
    <t>12 Profitable Business Ideas</t>
  </si>
  <si>
    <t xml:space="preserve">BUSINESS IDEAS TO EARN MONEY </t>
  </si>
  <si>
    <t>www.TechGuruPlus.com</t>
  </si>
  <si>
    <t>SOCIAL MEDIA</t>
  </si>
  <si>
    <t>TOP VIDEOS</t>
  </si>
  <si>
    <t>SHORTCUT KEY LIST</t>
  </si>
  <si>
    <t>DOWNLOAD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</si>
</sst>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quot;$&quot;#,##0\)"/>
    <numFmt numFmtId="165" formatCode="[$-409]mmmm\ d\,\ yyyy;@"/>
    <numFmt numFmtId="166" formatCode="&quot;$&quot;#,##0"/>
  </numFmts>
  <fonts count="35" x14ac:knownFonts="1">
    <font>
      <sz val="11"/>
      <color theme="1"/>
      <name val="Calibri"/>
      <family val="2"/>
      <scheme val="minor"/>
    </font>
    <font>
      <sz val="11"/>
      <color theme="0" tint="-4.9989318521683403E-2"/>
      <name val="Calibri"/>
      <family val="2"/>
      <scheme val="minor"/>
    </font>
    <font>
      <b/>
      <sz val="5"/>
      <color theme="0" tint="-4.9989318521683403E-2"/>
      <name val="Calibri"/>
      <family val="2"/>
      <scheme val="minor"/>
    </font>
    <font>
      <b/>
      <sz val="11"/>
      <color theme="1"/>
      <name val="Calibri"/>
      <family val="2"/>
      <scheme val="minor"/>
    </font>
    <font>
      <sz val="9"/>
      <color rgb="FF2F2F2F"/>
      <name val="Calibri"/>
      <family val="2"/>
      <scheme val="minor"/>
    </font>
    <font>
      <b/>
      <sz val="10"/>
      <color rgb="FF2F2F2F"/>
      <name val="Calibri"/>
      <family val="2"/>
      <scheme val="minor"/>
    </font>
    <font>
      <b/>
      <sz val="9"/>
      <color rgb="FF2F2F2F"/>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sz val="9"/>
      <color rgb="FFFF0000"/>
      <name val="Calibri"/>
      <family val="2"/>
      <scheme val="minor"/>
    </font>
    <font>
      <b/>
      <sz val="9"/>
      <color rgb="FFFF0000"/>
      <name val="Calibri"/>
      <family val="2"/>
      <scheme val="minor"/>
    </font>
    <font>
      <b/>
      <sz val="12"/>
      <color theme="0"/>
      <name val="Calibri"/>
      <family val="2"/>
      <scheme val="minor"/>
    </font>
    <font>
      <b/>
      <sz val="10"/>
      <color theme="0"/>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9"/>
      <color theme="0"/>
      <name val="Calibri"/>
      <family val="2"/>
      <scheme val="minor"/>
    </font>
    <font>
      <b/>
      <sz val="9"/>
      <color rgb="FFC00000"/>
      <name val="Calibri"/>
      <family val="2"/>
      <scheme val="minor"/>
    </font>
    <font>
      <sz val="9"/>
      <color rgb="FFC00000"/>
      <name val="Calibri"/>
      <family val="2"/>
      <scheme val="minor"/>
    </font>
    <font>
      <sz val="11"/>
      <color theme="1"/>
      <name val="Calibri"/>
      <family val="2"/>
      <scheme val="minor"/>
    </font>
    <font>
      <u/>
      <sz val="11"/>
      <color theme="10"/>
      <name val="Calibri"/>
      <family val="2"/>
      <scheme val="minor"/>
    </font>
    <font>
      <sz val="11"/>
      <name val="Calibri"/>
      <family val="2"/>
      <scheme val="minor"/>
    </font>
    <font>
      <sz val="11"/>
      <name val="Calibri"/>
      <family val="2"/>
    </font>
    <font>
      <b/>
      <sz val="11"/>
      <name val="Calibri"/>
      <family val="2"/>
    </font>
    <font>
      <sz val="12"/>
      <name val="Calibri"/>
      <family val="2"/>
      <scheme val="minor"/>
    </font>
    <font>
      <b/>
      <sz val="12"/>
      <name val="Calibri"/>
      <family val="2"/>
      <scheme val="minor"/>
    </font>
    <font>
      <b/>
      <sz val="11"/>
      <name val="Symbol"/>
      <family val="1"/>
      <charset val="2"/>
    </font>
    <font>
      <sz val="16"/>
      <color theme="1"/>
      <name val="Calibri"/>
      <family val="2"/>
      <scheme val="minor"/>
    </font>
    <font>
      <b/>
      <sz val="20"/>
      <color theme="1"/>
      <name val="Calibri"/>
      <family val="2"/>
      <scheme val="minor"/>
    </font>
    <font>
      <b/>
      <sz val="12"/>
      <color theme="1"/>
      <name val="Calibri"/>
      <family val="2"/>
      <scheme val="minor"/>
    </font>
    <font>
      <u/>
      <sz val="11"/>
      <color theme="10"/>
      <name val="Calibri"/>
      <family val="2"/>
    </font>
    <font>
      <b/>
      <sz val="12"/>
      <color theme="1"/>
      <name val="Calibri"/>
      <family val="2"/>
    </font>
    <font>
      <b/>
      <sz val="16"/>
      <name val="Calibri"/>
      <family val="2"/>
      <scheme val="minor"/>
    </font>
    <font>
      <u/>
      <sz val="11"/>
      <color theme="0"/>
      <name val="Calibri"/>
      <family val="2"/>
    </font>
  </fonts>
  <fills count="11">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
      <patternFill patternType="solid">
        <fgColor theme="1"/>
        <bgColor indexed="64"/>
      </patternFill>
    </fill>
    <fill>
      <patternFill patternType="solid">
        <fgColor theme="7" tint="0.79998168889431442"/>
        <bgColor indexed="64"/>
      </patternFill>
    </fill>
    <fill>
      <patternFill patternType="solid">
        <fgColor theme="7"/>
        <bgColor indexed="64"/>
      </patternFill>
    </fill>
    <fill>
      <patternFill patternType="solid">
        <fgColor rgb="FFFFC000"/>
        <bgColor indexed="64"/>
      </patternFill>
    </fill>
    <fill>
      <patternFill patternType="solid">
        <fgColor theme="0" tint="-0.249977111117893"/>
        <bgColor indexed="64"/>
      </patternFill>
    </fill>
  </fills>
  <borders count="54">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right/>
      <top style="thin">
        <color theme="1" tint="0.249977111117893"/>
      </top>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bottom style="thick">
        <color rgb="FFD83B01"/>
      </bottom>
      <diagonal/>
    </border>
    <border>
      <left style="thin">
        <color theme="1" tint="0.249977111117893"/>
      </left>
      <right style="thin">
        <color theme="1" tint="0.249977111117893"/>
      </right>
      <top/>
      <bottom style="thick">
        <color rgb="FFD83B01"/>
      </bottom>
      <diagonal/>
    </border>
    <border>
      <left style="thin">
        <color theme="1" tint="0.249977111117893"/>
      </left>
      <right/>
      <top/>
      <bottom style="thick">
        <color rgb="FFD83B01"/>
      </bottom>
      <diagonal/>
    </border>
    <border>
      <left/>
      <right style="thin">
        <color theme="1" tint="0.24994659260841701"/>
      </right>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theme="0" tint="-0.34998626667073579"/>
      </right>
      <top/>
      <bottom style="thick">
        <color theme="0" tint="-0.34998626667073579"/>
      </bottom>
      <diagonal/>
    </border>
    <border>
      <left/>
      <right/>
      <top/>
      <bottom style="thick">
        <color theme="0" tint="-0.34998626667073579"/>
      </bottom>
      <diagonal/>
    </border>
    <border>
      <left style="thick">
        <color theme="0" tint="-0.34998626667073579"/>
      </left>
      <right/>
      <top/>
      <bottom style="thick">
        <color theme="0" tint="-0.34998626667073579"/>
      </bottom>
      <diagonal/>
    </border>
    <border>
      <left/>
      <right style="thick">
        <color auto="1"/>
      </right>
      <top/>
      <bottom/>
      <diagonal/>
    </border>
    <border>
      <left style="thick">
        <color auto="1"/>
      </left>
      <right/>
      <top/>
      <bottom/>
      <diagonal/>
    </border>
    <border>
      <left/>
      <right style="thick">
        <color theme="0" tint="-0.34998626667073579"/>
      </right>
      <top/>
      <bottom/>
      <diagonal/>
    </border>
    <border>
      <left style="thick">
        <color theme="0" tint="-0.34998626667073579"/>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theme="0" tint="-0.34998626667073579"/>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s>
  <cellStyleXfs count="4">
    <xf numFmtId="0" fontId="0" fillId="0" borderId="0"/>
    <xf numFmtId="0" fontId="20" fillId="0" borderId="0"/>
    <xf numFmtId="0" fontId="21" fillId="0" borderId="0" applyNumberFormat="0" applyFill="0" applyBorder="0" applyAlignment="0" applyProtection="0"/>
    <xf numFmtId="0" fontId="31" fillId="0" borderId="0" applyNumberFormat="0" applyFill="0" applyBorder="0" applyAlignment="0" applyProtection="0">
      <alignment vertical="top"/>
      <protection locked="0"/>
    </xf>
  </cellStyleXfs>
  <cellXfs count="171">
    <xf numFmtId="0" fontId="0" fillId="0" borderId="0" xfId="0"/>
    <xf numFmtId="0" fontId="0" fillId="3" borderId="0" xfId="0" applyFill="1"/>
    <xf numFmtId="0" fontId="0" fillId="4" borderId="0" xfId="0" applyFill="1"/>
    <xf numFmtId="0" fontId="0" fillId="4" borderId="0" xfId="0"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0" fillId="3" borderId="0" xfId="0" applyFill="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wrapText="1"/>
    </xf>
    <xf numFmtId="0" fontId="4" fillId="5" borderId="1" xfId="0" applyFont="1" applyFill="1" applyBorder="1" applyAlignment="1">
      <alignment horizontal="center" vertical="center"/>
    </xf>
    <xf numFmtId="166" fontId="4" fillId="5" borderId="1" xfId="0" applyNumberFormat="1" applyFont="1" applyFill="1" applyBorder="1" applyAlignment="1">
      <alignment horizontal="center" vertical="center"/>
    </xf>
    <xf numFmtId="0" fontId="5" fillId="5" borderId="1" xfId="0" applyFont="1" applyFill="1" applyBorder="1" applyAlignment="1">
      <alignment horizontal="left" vertical="center" wrapText="1"/>
    </xf>
    <xf numFmtId="0" fontId="3" fillId="4" borderId="0" xfId="0" applyFont="1" applyFill="1" applyAlignment="1">
      <alignment horizontal="left" vertical="center"/>
    </xf>
    <xf numFmtId="0" fontId="3" fillId="3" borderId="0" xfId="0" applyFont="1" applyFill="1" applyAlignment="1">
      <alignment horizontal="left" vertical="center"/>
    </xf>
    <xf numFmtId="0" fontId="5" fillId="5" borderId="1" xfId="0" applyFont="1" applyFill="1" applyBorder="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center" vertical="center"/>
    </xf>
    <xf numFmtId="0" fontId="7" fillId="4"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center" vertical="center"/>
    </xf>
    <xf numFmtId="0" fontId="5" fillId="5" borderId="10" xfId="0" applyFont="1" applyFill="1" applyBorder="1" applyAlignment="1">
      <alignment horizontal="left" vertical="center"/>
    </xf>
    <xf numFmtId="164" fontId="4" fillId="5" borderId="1" xfId="0" applyNumberFormat="1"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0" fontId="5" fillId="5" borderId="10" xfId="0" applyFont="1" applyFill="1" applyBorder="1" applyAlignment="1">
      <alignment horizontal="left" vertical="center" wrapText="1"/>
    </xf>
    <xf numFmtId="164" fontId="5" fillId="5" borderId="1" xfId="0" applyNumberFormat="1" applyFont="1" applyFill="1" applyBorder="1" applyAlignment="1">
      <alignment horizontal="center" vertical="center" wrapText="1"/>
    </xf>
    <xf numFmtId="164" fontId="5" fillId="5" borderId="13" xfId="0" applyNumberFormat="1" applyFont="1" applyFill="1" applyBorder="1" applyAlignment="1">
      <alignment horizontal="center" vertical="center" wrapText="1"/>
    </xf>
    <xf numFmtId="0" fontId="9"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center"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5" borderId="4" xfId="0" applyFont="1" applyFill="1" applyBorder="1" applyAlignment="1">
      <alignment horizontal="left" vertical="center" wrapText="1"/>
    </xf>
    <xf numFmtId="166" fontId="4" fillId="5" borderId="2" xfId="0" applyNumberFormat="1" applyFont="1" applyFill="1" applyBorder="1" applyAlignment="1">
      <alignment horizontal="center" vertical="center"/>
    </xf>
    <xf numFmtId="0" fontId="6" fillId="5" borderId="24" xfId="0" applyFont="1" applyFill="1" applyBorder="1" applyAlignment="1">
      <alignment horizontal="left" vertical="center" wrapText="1"/>
    </xf>
    <xf numFmtId="0" fontId="4" fillId="5" borderId="4" xfId="0" applyFont="1" applyFill="1" applyBorder="1" applyAlignment="1">
      <alignment horizontal="left" vertical="center" wrapText="1"/>
    </xf>
    <xf numFmtId="164" fontId="4" fillId="5" borderId="2" xfId="0" applyNumberFormat="1" applyFont="1" applyFill="1" applyBorder="1" applyAlignment="1">
      <alignment horizontal="center" vertical="center"/>
    </xf>
    <xf numFmtId="164" fontId="6" fillId="5" borderId="25" xfId="0" applyNumberFormat="1" applyFont="1" applyFill="1" applyBorder="1" applyAlignment="1">
      <alignment horizontal="center" vertical="center"/>
    </xf>
    <xf numFmtId="164" fontId="6" fillId="5" borderId="6"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xf numFmtId="0" fontId="12" fillId="2" borderId="0" xfId="0" applyFont="1" applyFill="1" applyAlignment="1">
      <alignment horizontal="left" vertical="center"/>
    </xf>
    <xf numFmtId="0" fontId="13" fillId="2" borderId="24" xfId="0" applyFont="1" applyFill="1" applyBorder="1" applyAlignment="1">
      <alignment horizontal="left" vertical="center" wrapText="1"/>
    </xf>
    <xf numFmtId="0" fontId="13" fillId="2" borderId="25" xfId="0" applyFont="1" applyFill="1" applyBorder="1" applyAlignment="1">
      <alignment horizontal="center" vertical="center"/>
    </xf>
    <xf numFmtId="166" fontId="13" fillId="2" borderId="6" xfId="0" applyNumberFormat="1" applyFont="1" applyFill="1" applyBorder="1" applyAlignment="1">
      <alignment horizontal="center"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Border="1" applyAlignment="1">
      <alignment vertical="center"/>
    </xf>
    <xf numFmtId="0" fontId="13" fillId="2" borderId="11" xfId="0" applyFont="1" applyFill="1" applyBorder="1" applyAlignment="1">
      <alignment vertical="center"/>
    </xf>
    <xf numFmtId="0" fontId="6" fillId="5" borderId="1" xfId="0" applyFont="1" applyFill="1" applyBorder="1" applyAlignment="1">
      <alignment horizontal="left" vertical="center" wrapText="1"/>
    </xf>
    <xf numFmtId="164" fontId="4" fillId="5" borderId="6" xfId="0" applyNumberFormat="1" applyFont="1" applyFill="1" applyBorder="1" applyAlignment="1">
      <alignment horizontal="center" vertical="center"/>
    </xf>
    <xf numFmtId="164" fontId="4" fillId="5" borderId="25" xfId="0" applyNumberFormat="1" applyFont="1" applyFill="1" applyBorder="1" applyAlignment="1">
      <alignment horizontal="center" vertical="center"/>
    </xf>
    <xf numFmtId="0" fontId="13" fillId="4" borderId="0" xfId="0" applyFont="1" applyFill="1" applyAlignment="1">
      <alignment horizontal="left" vertical="center" wrapText="1"/>
    </xf>
    <xf numFmtId="0" fontId="15" fillId="4" borderId="0" xfId="0" applyFont="1" applyFill="1" applyAlignment="1">
      <alignment horizontal="left"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5" fillId="4" borderId="0" xfId="0" applyFont="1" applyFill="1" applyAlignment="1">
      <alignment horizontal="center" vertical="center" wrapText="1"/>
    </xf>
    <xf numFmtId="0" fontId="15" fillId="4" borderId="0" xfId="0" applyFont="1" applyFill="1" applyAlignment="1">
      <alignment wrapText="1"/>
    </xf>
    <xf numFmtId="0" fontId="6" fillId="5" borderId="10" xfId="0" applyFont="1" applyFill="1" applyBorder="1" applyAlignment="1">
      <alignment horizontal="left" vertical="center" wrapText="1"/>
    </xf>
    <xf numFmtId="0" fontId="14" fillId="4" borderId="0" xfId="0" applyFont="1" applyFill="1" applyAlignment="1">
      <alignment horizontal="left" vertical="center" wrapText="1"/>
    </xf>
    <xf numFmtId="165" fontId="2" fillId="2" borderId="6" xfId="0" applyNumberFormat="1" applyFont="1" applyFill="1" applyBorder="1" applyAlignment="1">
      <alignment vertical="center" wrapText="1"/>
    </xf>
    <xf numFmtId="165" fontId="2" fillId="2" borderId="27" xfId="0" applyNumberFormat="1" applyFont="1" applyFill="1" applyBorder="1" applyAlignment="1">
      <alignment vertical="center" wrapText="1"/>
    </xf>
    <xf numFmtId="165" fontId="2" fillId="2" borderId="24" xfId="0" applyNumberFormat="1" applyFont="1" applyFill="1" applyBorder="1" applyAlignment="1">
      <alignment vertical="center" wrapText="1"/>
    </xf>
    <xf numFmtId="0" fontId="6" fillId="5" borderId="22" xfId="0" applyFont="1" applyFill="1" applyBorder="1" applyAlignment="1">
      <alignment horizontal="left" vertical="center" wrapText="1"/>
    </xf>
    <xf numFmtId="0" fontId="4" fillId="5" borderId="23" xfId="0" applyFont="1" applyFill="1" applyBorder="1" applyAlignment="1">
      <alignment horizontal="center" vertical="center"/>
    </xf>
    <xf numFmtId="166" fontId="4" fillId="5" borderId="23" xfId="0" applyNumberFormat="1" applyFont="1" applyFill="1" applyBorder="1" applyAlignment="1">
      <alignment horizontal="center" vertical="center"/>
    </xf>
    <xf numFmtId="166" fontId="4" fillId="5" borderId="18" xfId="0" applyNumberFormat="1" applyFont="1" applyFill="1" applyBorder="1" applyAlignment="1">
      <alignment horizontal="center" vertical="center"/>
    </xf>
    <xf numFmtId="0" fontId="13" fillId="2" borderId="6"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2"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28" xfId="0" applyFont="1" applyFill="1" applyBorder="1" applyAlignment="1">
      <alignment horizontal="center" vertical="center"/>
    </xf>
    <xf numFmtId="0" fontId="5" fillId="5" borderId="34" xfId="0" applyFont="1" applyFill="1" applyBorder="1" applyAlignment="1">
      <alignment horizontal="center" vertical="center"/>
    </xf>
    <xf numFmtId="0" fontId="4" fillId="5" borderId="22" xfId="0" applyFont="1" applyFill="1" applyBorder="1" applyAlignment="1">
      <alignment horizontal="left" vertical="center" wrapText="1"/>
    </xf>
    <xf numFmtId="164" fontId="4" fillId="5" borderId="23" xfId="0" applyNumberFormat="1" applyFont="1" applyFill="1" applyBorder="1" applyAlignment="1">
      <alignment horizontal="center" vertical="center"/>
    </xf>
    <xf numFmtId="164" fontId="4" fillId="5" borderId="18" xfId="0" applyNumberFormat="1" applyFont="1" applyFill="1" applyBorder="1" applyAlignment="1">
      <alignment horizontal="center" vertical="center"/>
    </xf>
    <xf numFmtId="0" fontId="5" fillId="5" borderId="28"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15" fillId="4" borderId="0" xfId="0" applyFont="1" applyFill="1" applyAlignment="1">
      <alignment vertical="center" wrapText="1"/>
    </xf>
    <xf numFmtId="165" fontId="2" fillId="2" borderId="2" xfId="0" applyNumberFormat="1"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5" fontId="2" fillId="2" borderId="12" xfId="0" applyNumberFormat="1" applyFont="1" applyFill="1" applyBorder="1" applyAlignment="1">
      <alignment horizontal="right" vertical="center" wrapText="1"/>
    </xf>
    <xf numFmtId="165" fontId="2" fillId="2" borderId="3" xfId="0" applyNumberFormat="1" applyFont="1" applyFill="1" applyBorder="1" applyAlignment="1">
      <alignment horizontal="right" vertical="center" wrapText="1"/>
    </xf>
    <xf numFmtId="165" fontId="2" fillId="2" borderId="14" xfId="0" applyNumberFormat="1" applyFont="1" applyFill="1" applyBorder="1" applyAlignment="1">
      <alignment horizontal="right" vertical="center" wrapText="1"/>
    </xf>
    <xf numFmtId="165" fontId="2" fillId="2" borderId="15" xfId="0" applyNumberFormat="1" applyFont="1" applyFill="1" applyBorder="1" applyAlignment="1">
      <alignment horizontal="right" vertical="center" wrapText="1"/>
    </xf>
    <xf numFmtId="165" fontId="2" fillId="2" borderId="16" xfId="0" applyNumberFormat="1" applyFont="1" applyFill="1" applyBorder="1" applyAlignment="1">
      <alignment horizontal="right" vertical="center" wrapText="1"/>
    </xf>
    <xf numFmtId="165" fontId="2" fillId="2" borderId="17" xfId="0" applyNumberFormat="1" applyFont="1" applyFill="1" applyBorder="1" applyAlignment="1">
      <alignment horizontal="right" vertical="center" wrapText="1"/>
    </xf>
    <xf numFmtId="165" fontId="2" fillId="2" borderId="20" xfId="0" applyNumberFormat="1" applyFont="1" applyFill="1" applyBorder="1" applyAlignment="1">
      <alignment horizontal="right" vertical="center" wrapText="1"/>
    </xf>
    <xf numFmtId="165" fontId="2" fillId="2" borderId="19" xfId="0" applyNumberFormat="1" applyFont="1" applyFill="1" applyBorder="1" applyAlignment="1">
      <alignment horizontal="right" vertical="center" wrapText="1"/>
    </xf>
    <xf numFmtId="165" fontId="2" fillId="2" borderId="21" xfId="0" applyNumberFormat="1" applyFont="1" applyFill="1" applyBorder="1" applyAlignment="1">
      <alignment horizontal="right" vertical="center" wrapText="1"/>
    </xf>
    <xf numFmtId="165" fontId="2" fillId="2" borderId="2" xfId="0" applyNumberFormat="1" applyFont="1" applyFill="1" applyBorder="1" applyAlignment="1">
      <alignment horizontal="right" vertical="center" wrapText="1"/>
    </xf>
    <xf numFmtId="165" fontId="2" fillId="2" borderId="18" xfId="0" applyNumberFormat="1" applyFont="1" applyFill="1" applyBorder="1" applyAlignment="1">
      <alignment horizontal="center" vertical="center" wrapText="1"/>
    </xf>
    <xf numFmtId="165" fontId="2" fillId="2" borderId="19" xfId="0" applyNumberFormat="1" applyFont="1" applyFill="1" applyBorder="1" applyAlignment="1">
      <alignment horizontal="center" vertical="center" wrapText="1"/>
    </xf>
    <xf numFmtId="165" fontId="2" fillId="2" borderId="21" xfId="0" applyNumberFormat="1" applyFont="1" applyFill="1" applyBorder="1" applyAlignment="1">
      <alignment horizontal="center" vertical="center" wrapText="1"/>
    </xf>
    <xf numFmtId="0" fontId="4" fillId="5" borderId="0" xfId="0" applyFont="1" applyFill="1" applyAlignment="1">
      <alignment horizontal="justify" vertical="center" wrapText="1"/>
    </xf>
    <xf numFmtId="0" fontId="6" fillId="5" borderId="0" xfId="0" applyFont="1" applyFill="1" applyAlignment="1">
      <alignment horizontal="justify" vertical="center" wrapText="1"/>
    </xf>
    <xf numFmtId="0" fontId="18" fillId="5" borderId="0" xfId="0" applyFont="1" applyFill="1" applyAlignment="1">
      <alignment horizontal="justify" vertical="center" wrapText="1"/>
    </xf>
    <xf numFmtId="165" fontId="2" fillId="2" borderId="2" xfId="0" applyNumberFormat="1" applyFont="1" applyFill="1" applyBorder="1" applyAlignment="1">
      <alignment vertical="center" wrapText="1"/>
    </xf>
    <xf numFmtId="165" fontId="2" fillId="2" borderId="3" xfId="0" applyNumberFormat="1" applyFont="1" applyFill="1" applyBorder="1" applyAlignment="1">
      <alignment vertical="center" wrapText="1"/>
    </xf>
    <xf numFmtId="165" fontId="2" fillId="2" borderId="14" xfId="0" applyNumberFormat="1" applyFont="1" applyFill="1" applyBorder="1" applyAlignment="1">
      <alignment vertical="center" wrapText="1"/>
    </xf>
    <xf numFmtId="165" fontId="2" fillId="2" borderId="26" xfId="0" applyNumberFormat="1" applyFont="1" applyFill="1" applyBorder="1" applyAlignment="1">
      <alignment vertical="center" wrapText="1"/>
    </xf>
    <xf numFmtId="165" fontId="2" fillId="2" borderId="16" xfId="0" applyNumberFormat="1" applyFont="1" applyFill="1" applyBorder="1" applyAlignment="1">
      <alignment vertical="center" wrapText="1"/>
    </xf>
    <xf numFmtId="165" fontId="2" fillId="2" borderId="17" xfId="0" applyNumberFormat="1" applyFont="1" applyFill="1" applyBorder="1" applyAlignment="1">
      <alignment vertical="center" wrapText="1"/>
    </xf>
    <xf numFmtId="165" fontId="5" fillId="5" borderId="2" xfId="0" applyNumberFormat="1" applyFont="1" applyFill="1" applyBorder="1" applyAlignment="1">
      <alignment horizontal="right" vertical="center"/>
    </xf>
    <xf numFmtId="165" fontId="5" fillId="5" borderId="3"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165" fontId="5" fillId="5" borderId="2" xfId="0" applyNumberFormat="1" applyFont="1" applyFill="1" applyBorder="1" applyAlignment="1">
      <alignment horizontal="right" vertical="top"/>
    </xf>
    <xf numFmtId="165" fontId="5" fillId="5" borderId="3" xfId="0" applyNumberFormat="1" applyFont="1" applyFill="1" applyBorder="1" applyAlignment="1">
      <alignment horizontal="right" vertical="top"/>
    </xf>
    <xf numFmtId="165" fontId="5" fillId="5" borderId="4" xfId="0" applyNumberFormat="1" applyFont="1" applyFill="1" applyBorder="1" applyAlignment="1">
      <alignment horizontal="right" vertical="top"/>
    </xf>
    <xf numFmtId="165" fontId="5" fillId="5" borderId="5" xfId="0" applyNumberFormat="1" applyFont="1" applyFill="1" applyBorder="1" applyAlignment="1">
      <alignment horizontal="right" vertical="center"/>
    </xf>
    <xf numFmtId="165" fontId="5" fillId="5" borderId="0" xfId="0" applyNumberFormat="1" applyFont="1" applyFill="1" applyBorder="1" applyAlignment="1">
      <alignment horizontal="right" vertical="center"/>
    </xf>
    <xf numFmtId="165" fontId="5" fillId="5" borderId="11" xfId="0" applyNumberFormat="1" applyFont="1" applyFill="1" applyBorder="1" applyAlignment="1">
      <alignment horizontal="right" vertical="center"/>
    </xf>
    <xf numFmtId="165" fontId="5" fillId="5" borderId="5" xfId="0" applyNumberFormat="1" applyFont="1" applyFill="1" applyBorder="1" applyAlignment="1">
      <alignment horizontal="right" vertical="top"/>
    </xf>
    <xf numFmtId="165" fontId="5" fillId="5" borderId="0" xfId="0" applyNumberFormat="1" applyFont="1" applyFill="1" applyBorder="1" applyAlignment="1">
      <alignment horizontal="right" vertical="top"/>
    </xf>
    <xf numFmtId="165" fontId="5" fillId="5" borderId="11" xfId="0" applyNumberFormat="1" applyFont="1" applyFill="1" applyBorder="1" applyAlignment="1">
      <alignment horizontal="right" vertical="top"/>
    </xf>
    <xf numFmtId="0" fontId="20" fillId="6" borderId="0" xfId="1" applyFill="1"/>
    <xf numFmtId="0" fontId="20" fillId="7" borderId="0" xfId="1" applyFill="1"/>
    <xf numFmtId="0" fontId="22" fillId="7" borderId="0" xfId="2" applyFont="1" applyFill="1" applyBorder="1" applyAlignment="1">
      <alignment vertical="top"/>
    </xf>
    <xf numFmtId="0" fontId="23" fillId="7" borderId="0" xfId="2" applyFont="1" applyFill="1" applyBorder="1" applyAlignment="1">
      <alignment horizontal="center" vertical="top"/>
    </xf>
    <xf numFmtId="0" fontId="22" fillId="7" borderId="0" xfId="2" applyFont="1" applyFill="1" applyBorder="1" applyAlignment="1">
      <alignment horizontal="left" vertical="top"/>
    </xf>
    <xf numFmtId="0" fontId="24" fillId="7" borderId="0" xfId="2" applyFont="1" applyFill="1" applyBorder="1" applyAlignment="1">
      <alignment horizontal="center" vertical="top"/>
    </xf>
    <xf numFmtId="0" fontId="22" fillId="7" borderId="0" xfId="2" applyFont="1" applyFill="1" applyAlignment="1">
      <alignment horizontal="left"/>
    </xf>
    <xf numFmtId="0" fontId="25" fillId="7" borderId="0" xfId="0" applyFont="1" applyFill="1"/>
    <xf numFmtId="0" fontId="26" fillId="7" borderId="0" xfId="0" applyFont="1" applyFill="1"/>
    <xf numFmtId="0" fontId="27" fillId="7" borderId="0" xfId="2" applyFont="1" applyFill="1" applyBorder="1" applyAlignment="1">
      <alignment horizontal="center" vertical="top"/>
    </xf>
    <xf numFmtId="0" fontId="20" fillId="7" borderId="0" xfId="1" applyFill="1" applyAlignment="1">
      <alignment horizontal="left"/>
    </xf>
    <xf numFmtId="0" fontId="25" fillId="7" borderId="0" xfId="0" applyFont="1" applyFill="1" applyAlignment="1">
      <alignment horizontal="left"/>
    </xf>
    <xf numFmtId="0" fontId="28" fillId="7" borderId="0" xfId="1" applyFont="1" applyFill="1"/>
    <xf numFmtId="0" fontId="29" fillId="8" borderId="0" xfId="1" applyFont="1" applyFill="1" applyAlignment="1">
      <alignment horizontal="center" vertical="center"/>
    </xf>
    <xf numFmtId="0" fontId="30" fillId="9" borderId="35" xfId="1" applyFont="1" applyFill="1" applyBorder="1" applyAlignment="1">
      <alignment horizontal="center" vertical="center"/>
    </xf>
    <xf numFmtId="0" fontId="30" fillId="9" borderId="36" xfId="1" applyFont="1" applyFill="1" applyBorder="1" applyAlignment="1">
      <alignment horizontal="center" vertical="center"/>
    </xf>
    <xf numFmtId="0" fontId="32" fillId="9" borderId="37" xfId="3" applyFont="1" applyFill="1" applyBorder="1" applyAlignment="1" applyProtection="1">
      <alignment horizontal="center" vertical="center"/>
    </xf>
    <xf numFmtId="0" fontId="20" fillId="6" borderId="38" xfId="1" applyFill="1" applyBorder="1"/>
    <xf numFmtId="0" fontId="20" fillId="6" borderId="39" xfId="1" applyFill="1" applyBorder="1"/>
    <xf numFmtId="0" fontId="20" fillId="6" borderId="40" xfId="1" applyFill="1" applyBorder="1"/>
    <xf numFmtId="0" fontId="20" fillId="9" borderId="35" xfId="1" applyFill="1" applyBorder="1"/>
    <xf numFmtId="0" fontId="20" fillId="9" borderId="36" xfId="1" applyFill="1" applyBorder="1"/>
    <xf numFmtId="0" fontId="20" fillId="9" borderId="37" xfId="1" applyFill="1" applyBorder="1"/>
    <xf numFmtId="0" fontId="20" fillId="9" borderId="41" xfId="1" applyFill="1" applyBorder="1"/>
    <xf numFmtId="0" fontId="20" fillId="9" borderId="0" xfId="1" applyFill="1"/>
    <xf numFmtId="0" fontId="20" fillId="9" borderId="42" xfId="1" applyFill="1" applyBorder="1"/>
    <xf numFmtId="0" fontId="20" fillId="6" borderId="43" xfId="1" applyFill="1" applyBorder="1"/>
    <xf numFmtId="0" fontId="20" fillId="6" borderId="44" xfId="1" applyFill="1" applyBorder="1"/>
    <xf numFmtId="0" fontId="20" fillId="9" borderId="45" xfId="1" applyFill="1" applyBorder="1"/>
    <xf numFmtId="0" fontId="20" fillId="9" borderId="46" xfId="1" applyFill="1" applyBorder="1"/>
    <xf numFmtId="0" fontId="20" fillId="9" borderId="47" xfId="1" applyFill="1" applyBorder="1"/>
    <xf numFmtId="0" fontId="28" fillId="6" borderId="0" xfId="1" applyFont="1" applyFill="1"/>
    <xf numFmtId="0" fontId="33" fillId="9" borderId="48" xfId="1" applyFont="1" applyFill="1" applyBorder="1" applyAlignment="1">
      <alignment horizontal="center" vertical="center"/>
    </xf>
    <xf numFmtId="0" fontId="33" fillId="9" borderId="49" xfId="1" applyFont="1" applyFill="1" applyBorder="1" applyAlignment="1">
      <alignment horizontal="center" vertical="center"/>
    </xf>
    <xf numFmtId="0" fontId="33" fillId="9" borderId="50" xfId="1" applyFont="1" applyFill="1" applyBorder="1" applyAlignment="1">
      <alignment horizontal="center" vertical="center"/>
    </xf>
    <xf numFmtId="0" fontId="33" fillId="10" borderId="51" xfId="1" applyFont="1" applyFill="1" applyBorder="1" applyAlignment="1">
      <alignment horizontal="center" vertical="center"/>
    </xf>
    <xf numFmtId="0" fontId="33" fillId="10" borderId="52" xfId="1" applyFont="1" applyFill="1" applyBorder="1" applyAlignment="1">
      <alignment horizontal="center" vertical="center"/>
    </xf>
    <xf numFmtId="0" fontId="33" fillId="10" borderId="53" xfId="1" applyFont="1" applyFill="1" applyBorder="1" applyAlignment="1">
      <alignment horizontal="center" vertical="center"/>
    </xf>
    <xf numFmtId="0" fontId="34" fillId="6" borderId="0" xfId="3" applyFont="1" applyFill="1" applyAlignment="1" applyProtection="1">
      <alignment horizontal="center"/>
    </xf>
  </cellXfs>
  <cellStyles count="4">
    <cellStyle name="Hyperlink" xfId="2" builtinId="8"/>
    <cellStyle name="Hyperlink 2" xfId="3" xr:uid="{3B693FA5-7D3A-4904-8418-CD210EFB82B8}"/>
    <cellStyle name="Normal" xfId="0" builtinId="0"/>
    <cellStyle name="Normal 2" xfId="1" xr:uid="{67D600FB-CA16-4160-81DD-F8F1310BE639}"/>
  </cellStyles>
  <dxfs count="162">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i val="0"/>
        <strike val="0"/>
        <condense val="0"/>
        <extend val="0"/>
        <outline val="0"/>
        <shadow val="0"/>
        <u val="none"/>
        <vertAlign val="baseline"/>
        <sz val="10"/>
        <color theme="0"/>
        <name val="Calibri"/>
        <family val="2"/>
        <scheme val="minor"/>
      </font>
      <numFmt numFmtId="166" formatCode="&quot;$&quot;#,##0"/>
      <fill>
        <patternFill patternType="solid">
          <fgColor indexed="64"/>
          <bgColor rgb="FFD83B01"/>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font>
        <strike val="0"/>
        <outline val="0"/>
        <shadow val="0"/>
        <u val="none"/>
        <vertAlign val="baseline"/>
        <sz val="10"/>
        <color theme="0"/>
        <name val="Calibri"/>
        <family val="2"/>
        <scheme val="minor"/>
      </font>
    </dxf>
    <dxf>
      <border outline="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0"/>
        <color theme="0"/>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left/>
        <right style="thin">
          <color theme="1" tint="0.249977111117893"/>
        </right>
        <top/>
        <bottom/>
        <vertical style="thin">
          <color theme="1" tint="0.249977111117893"/>
        </vertical>
        <horizontal style="thin">
          <color theme="1" tint="0.249977111117893"/>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border>
        <top style="thin">
          <color theme="1" tint="0.249977111117893"/>
        </top>
      </border>
    </dxf>
    <dxf>
      <font>
        <strike val="0"/>
        <outline val="0"/>
        <shadow val="0"/>
        <u val="none"/>
        <vertAlign val="baseline"/>
        <sz val="10"/>
        <color theme="0"/>
        <name val="Calibri"/>
        <family val="2"/>
        <scheme val="minor"/>
      </font>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s://techguruplus.com/tally_erp_9_all_shortcut_keys_60_shortcut_keys_of_tally_erp_9/" TargetMode="External"/><Relationship Id="rId13" Type="http://schemas.openxmlformats.org/officeDocument/2006/relationships/hyperlink" Target="https://www.youtube.com/watch?v=nzmzNT_PKP0&amp;t" TargetMode="External"/><Relationship Id="rId18" Type="http://schemas.openxmlformats.org/officeDocument/2006/relationships/hyperlink" Target="https://www.instagram.com/TechGuruPlus/" TargetMode="External"/><Relationship Id="rId26" Type="http://schemas.openxmlformats.org/officeDocument/2006/relationships/hyperlink" Target="https://www.youtube.com/TechGuruPlusIndia" TargetMode="External"/><Relationship Id="rId3" Type="http://schemas.openxmlformats.org/officeDocument/2006/relationships/hyperlink" Target="https://techguruplus.com/proforma-invoice/" TargetMode="External"/><Relationship Id="rId21" Type="http://schemas.openxmlformats.org/officeDocument/2006/relationships/image" Target="../media/image2.png"/><Relationship Id="rId7" Type="http://schemas.openxmlformats.org/officeDocument/2006/relationships/hyperlink" Target="https://techguruplus.com/shortcuts-microsoft-word-191-shortcut-keys/" TargetMode="External"/><Relationship Id="rId12" Type="http://schemas.openxmlformats.org/officeDocument/2006/relationships/hyperlink" Target="https://www.youtube.com/watch?v=Z7AeDMuBUuQ" TargetMode="External"/><Relationship Id="rId17" Type="http://schemas.openxmlformats.org/officeDocument/2006/relationships/hyperlink" Target="https://www.youtube.com/watch?v=iNRt3BCtYVw&amp;t" TargetMode="External"/><Relationship Id="rId25" Type="http://schemas.openxmlformats.org/officeDocument/2006/relationships/image" Target="../media/image5.png"/><Relationship Id="rId2" Type="http://schemas.openxmlformats.org/officeDocument/2006/relationships/hyperlink" Target="https://techguruplus.com/quotation-format/" TargetMode="External"/><Relationship Id="rId16" Type="http://schemas.openxmlformats.org/officeDocument/2006/relationships/hyperlink" Target="https://www.youtube.com/watch?v=Z-xu-qAh81s" TargetMode="External"/><Relationship Id="rId20" Type="http://schemas.openxmlformats.org/officeDocument/2006/relationships/image" Target="../media/image1.png"/><Relationship Id="rId29" Type="http://schemas.openxmlformats.org/officeDocument/2006/relationships/hyperlink" Target="https://techguruplus.com/salary-slip-format-in-excel" TargetMode="External"/><Relationship Id="rId1" Type="http://schemas.openxmlformats.org/officeDocument/2006/relationships/hyperlink" Target="https://techguruplus.com/download-top-30-invoice-format-in-excel-xls/" TargetMode="External"/><Relationship Id="rId6" Type="http://schemas.openxmlformats.org/officeDocument/2006/relationships/hyperlink" Target="https://techguruplus.com/excel-shortcut-keys/" TargetMode="External"/><Relationship Id="rId11" Type="http://schemas.openxmlformats.org/officeDocument/2006/relationships/hyperlink" Target="https://techguruplus.com/mac-shortcuts-keys-155-mac-keyboard-shortcuts/" TargetMode="External"/><Relationship Id="rId24" Type="http://schemas.openxmlformats.org/officeDocument/2006/relationships/image" Target="../media/image4.png"/><Relationship Id="rId5" Type="http://schemas.openxmlformats.org/officeDocument/2006/relationships/hyperlink" Target="https://techguruplus.com/tdl" TargetMode="External"/><Relationship Id="rId15" Type="http://schemas.openxmlformats.org/officeDocument/2006/relationships/hyperlink" Target="https://www.youtube.com/watch?v=KghFtd_H2lw&amp;t" TargetMode="External"/><Relationship Id="rId23" Type="http://schemas.openxmlformats.org/officeDocument/2006/relationships/image" Target="../media/image3.png"/><Relationship Id="rId28" Type="http://schemas.openxmlformats.org/officeDocument/2006/relationships/hyperlink" Target="https://www.facebook.com/TechGuruPlusIndia" TargetMode="External"/><Relationship Id="rId10" Type="http://schemas.openxmlformats.org/officeDocument/2006/relationships/hyperlink" Target="https://techguruplus.com/shortcuts-for-run-command-and-command-prompt/" TargetMode="External"/><Relationship Id="rId19" Type="http://schemas.openxmlformats.org/officeDocument/2006/relationships/hyperlink" Target="https://www.youtube.com/watch?v=rP3y8jM2Eic&amp;list=PLAZbpmhZaCGfPYOe9ASCiS5cFSgnHYjmr" TargetMode="External"/><Relationship Id="rId31" Type="http://schemas.openxmlformats.org/officeDocument/2006/relationships/hyperlink" Target="https://techguruplus.com/attendance-format-in-excel/" TargetMode="External"/><Relationship Id="rId4" Type="http://schemas.openxmlformats.org/officeDocument/2006/relationships/hyperlink" Target="https://techguruplus.com/powerpoint-templates-ppt/" TargetMode="External"/><Relationship Id="rId9" Type="http://schemas.openxmlformats.org/officeDocument/2006/relationships/hyperlink" Target="https://techguruplus.com/top-20-google-chrome-shortcut-keys/" TargetMode="External"/><Relationship Id="rId14" Type="http://schemas.openxmlformats.org/officeDocument/2006/relationships/hyperlink" Target="https://www.youtube.com/watch?v=KakZ-Ihi8lM" TargetMode="External"/><Relationship Id="rId22" Type="http://schemas.openxmlformats.org/officeDocument/2006/relationships/hyperlink" Target="https://facebook.com/groups/ExcelExpertGroup/" TargetMode="External"/><Relationship Id="rId27" Type="http://schemas.openxmlformats.org/officeDocument/2006/relationships/hyperlink" Target="https://www.linkedin.com/in/NazimKhaan" TargetMode="External"/><Relationship Id="rId30" Type="http://schemas.openxmlformats.org/officeDocument/2006/relationships/hyperlink" Target="https://techguruplus.com/windows-10-shortcut-keys" TargetMode="External"/></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76200</xdr:rowOff>
    </xdr:from>
    <xdr:to>
      <xdr:col>6</xdr:col>
      <xdr:colOff>57150</xdr:colOff>
      <xdr:row>5</xdr:row>
      <xdr:rowOff>171450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3EDC76D5-A09A-4851-A41D-D855525B105C}"/>
            </a:ext>
          </a:extLst>
        </xdr:cNvPr>
        <xdr:cNvSpPr/>
      </xdr:nvSpPr>
      <xdr:spPr>
        <a:xfrm>
          <a:off x="1219200" y="838200"/>
          <a:ext cx="2495550"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Invoice Format</a:t>
          </a:r>
        </a:p>
      </xdr:txBody>
    </xdr:sp>
    <xdr:clientData/>
  </xdr:twoCellAnchor>
  <xdr:twoCellAnchor>
    <xdr:from>
      <xdr:col>2</xdr:col>
      <xdr:colOff>4763</xdr:colOff>
      <xdr:row>7</xdr:row>
      <xdr:rowOff>28575</xdr:rowOff>
    </xdr:from>
    <xdr:to>
      <xdr:col>6</xdr:col>
      <xdr:colOff>52388</xdr:colOff>
      <xdr:row>8</xdr:row>
      <xdr:rowOff>123825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3B59C354-3534-4CF6-994E-6D9207D9807F}"/>
            </a:ext>
          </a:extLst>
        </xdr:cNvPr>
        <xdr:cNvSpPr/>
      </xdr:nvSpPr>
      <xdr:spPr>
        <a:xfrm>
          <a:off x="1223963" y="1362075"/>
          <a:ext cx="24860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Quotation Format</a:t>
          </a:r>
        </a:p>
      </xdr:txBody>
    </xdr:sp>
    <xdr:clientData/>
  </xdr:twoCellAnchor>
  <xdr:twoCellAnchor>
    <xdr:from>
      <xdr:col>2</xdr:col>
      <xdr:colOff>4763</xdr:colOff>
      <xdr:row>9</xdr:row>
      <xdr:rowOff>171450</xdr:rowOff>
    </xdr:from>
    <xdr:to>
      <xdr:col>6</xdr:col>
      <xdr:colOff>52388</xdr:colOff>
      <xdr:row>11</xdr:row>
      <xdr:rowOff>76200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5B5E83A2-02CA-4B39-A1CC-C95FDF6042DF}"/>
            </a:ext>
          </a:extLst>
        </xdr:cNvPr>
        <xdr:cNvSpPr/>
      </xdr:nvSpPr>
      <xdr:spPr>
        <a:xfrm>
          <a:off x="1223963" y="1885950"/>
          <a:ext cx="24860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Proforma Invoice</a:t>
          </a:r>
          <a:r>
            <a:rPr lang="en-IN" sz="1100" b="1" baseline="0">
              <a:solidFill>
                <a:schemeClr val="bg1"/>
              </a:solidFill>
            </a:rPr>
            <a:t> </a:t>
          </a:r>
          <a:r>
            <a:rPr lang="en-IN" sz="1100" b="1">
              <a:solidFill>
                <a:schemeClr val="bg1"/>
              </a:solidFill>
            </a:rPr>
            <a:t>Format</a:t>
          </a:r>
        </a:p>
      </xdr:txBody>
    </xdr:sp>
    <xdr:clientData/>
  </xdr:twoCellAnchor>
  <xdr:twoCellAnchor>
    <xdr:from>
      <xdr:col>2</xdr:col>
      <xdr:colOff>23813</xdr:colOff>
      <xdr:row>12</xdr:row>
      <xdr:rowOff>133350</xdr:rowOff>
    </xdr:from>
    <xdr:to>
      <xdr:col>6</xdr:col>
      <xdr:colOff>33338</xdr:colOff>
      <xdr:row>14</xdr:row>
      <xdr:rowOff>38100</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F05BCDF3-B57C-48E2-BCFF-66E72362860F}"/>
            </a:ext>
          </a:extLst>
        </xdr:cNvPr>
        <xdr:cNvSpPr/>
      </xdr:nvSpPr>
      <xdr:spPr>
        <a:xfrm>
          <a:off x="1243013" y="2419350"/>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Powerpoint Templates</a:t>
          </a:r>
        </a:p>
      </xdr:txBody>
    </xdr:sp>
    <xdr:clientData/>
  </xdr:twoCellAnchor>
  <xdr:twoCellAnchor>
    <xdr:from>
      <xdr:col>2</xdr:col>
      <xdr:colOff>23813</xdr:colOff>
      <xdr:row>15</xdr:row>
      <xdr:rowOff>95250</xdr:rowOff>
    </xdr:from>
    <xdr:to>
      <xdr:col>6</xdr:col>
      <xdr:colOff>33338</xdr:colOff>
      <xdr:row>17</xdr:row>
      <xdr:rowOff>0</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8E3A75AA-C660-4572-BA33-7711438C2354}"/>
            </a:ext>
          </a:extLst>
        </xdr:cNvPr>
        <xdr:cNvSpPr/>
      </xdr:nvSpPr>
      <xdr:spPr>
        <a:xfrm>
          <a:off x="1243013" y="2952750"/>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Tally TDL</a:t>
          </a:r>
          <a:r>
            <a:rPr lang="en-IN" sz="1100" b="1" baseline="0">
              <a:solidFill>
                <a:schemeClr val="bg1"/>
              </a:solidFill>
            </a:rPr>
            <a:t> Files</a:t>
          </a:r>
          <a:endParaRPr lang="en-IN" sz="1100" b="1">
            <a:solidFill>
              <a:schemeClr val="bg1"/>
            </a:solidFill>
          </a:endParaRPr>
        </a:p>
      </xdr:txBody>
    </xdr:sp>
    <xdr:clientData/>
  </xdr:twoCellAnchor>
  <xdr:twoCellAnchor>
    <xdr:from>
      <xdr:col>9</xdr:col>
      <xdr:colOff>0</xdr:colOff>
      <xdr:row>4</xdr:row>
      <xdr:rowOff>76200</xdr:rowOff>
    </xdr:from>
    <xdr:to>
      <xdr:col>13</xdr:col>
      <xdr:colOff>57150</xdr:colOff>
      <xdr:row>5</xdr:row>
      <xdr:rowOff>171450</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74A075A1-F5D9-46E4-B6BA-9E7C43E0598F}"/>
            </a:ext>
          </a:extLst>
        </xdr:cNvPr>
        <xdr:cNvSpPr/>
      </xdr:nvSpPr>
      <xdr:spPr>
        <a:xfrm>
          <a:off x="5486400" y="838200"/>
          <a:ext cx="2495550"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Excel</a:t>
          </a:r>
          <a:r>
            <a:rPr lang="en-IN" sz="1100" b="1" baseline="0">
              <a:solidFill>
                <a:sysClr val="windowText" lastClr="000000"/>
              </a:solidFill>
            </a:rPr>
            <a:t> Shortcut Keys</a:t>
          </a:r>
          <a:endParaRPr lang="en-IN" sz="1100" b="1">
            <a:solidFill>
              <a:sysClr val="windowText" lastClr="000000"/>
            </a:solidFill>
          </a:endParaRPr>
        </a:p>
      </xdr:txBody>
    </xdr:sp>
    <xdr:clientData/>
  </xdr:twoCellAnchor>
  <xdr:twoCellAnchor>
    <xdr:from>
      <xdr:col>9</xdr:col>
      <xdr:colOff>4763</xdr:colOff>
      <xdr:row>7</xdr:row>
      <xdr:rowOff>28575</xdr:rowOff>
    </xdr:from>
    <xdr:to>
      <xdr:col>13</xdr:col>
      <xdr:colOff>52388</xdr:colOff>
      <xdr:row>8</xdr:row>
      <xdr:rowOff>123825</xdr:rowOff>
    </xdr:to>
    <xdr:sp macro="" textlink="">
      <xdr:nvSpPr>
        <xdr:cNvPr id="8" name="Rectangle: Rounded Corners 7">
          <a:hlinkClick xmlns:r="http://schemas.openxmlformats.org/officeDocument/2006/relationships" r:id="rId7"/>
          <a:extLst>
            <a:ext uri="{FF2B5EF4-FFF2-40B4-BE49-F238E27FC236}">
              <a16:creationId xmlns:a16="http://schemas.microsoft.com/office/drawing/2014/main" id="{E96DF467-13BB-443C-8454-ADAF78CE8E19}"/>
            </a:ext>
          </a:extLst>
        </xdr:cNvPr>
        <xdr:cNvSpPr/>
      </xdr:nvSpPr>
      <xdr:spPr>
        <a:xfrm>
          <a:off x="5491163" y="1362075"/>
          <a:ext cx="24860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effectLst/>
              <a:latin typeface="+mn-lt"/>
              <a:ea typeface="+mn-ea"/>
              <a:cs typeface="+mn-cs"/>
            </a:rPr>
            <a:t>Word </a:t>
          </a:r>
          <a:r>
            <a:rPr lang="en-IN" sz="1100" b="1" baseline="0">
              <a:solidFill>
                <a:sysClr val="windowText" lastClr="000000"/>
              </a:solidFill>
              <a:effectLst/>
              <a:latin typeface="+mn-lt"/>
              <a:ea typeface="+mn-ea"/>
              <a:cs typeface="+mn-cs"/>
            </a:rPr>
            <a:t>Shortcut Keys</a:t>
          </a:r>
          <a:endParaRPr lang="en-IN">
            <a:solidFill>
              <a:sysClr val="windowText" lastClr="000000"/>
            </a:solidFill>
            <a:effectLst/>
          </a:endParaRPr>
        </a:p>
      </xdr:txBody>
    </xdr:sp>
    <xdr:clientData/>
  </xdr:twoCellAnchor>
  <xdr:twoCellAnchor>
    <xdr:from>
      <xdr:col>9</xdr:col>
      <xdr:colOff>4763</xdr:colOff>
      <xdr:row>9</xdr:row>
      <xdr:rowOff>171450</xdr:rowOff>
    </xdr:from>
    <xdr:to>
      <xdr:col>13</xdr:col>
      <xdr:colOff>52388</xdr:colOff>
      <xdr:row>11</xdr:row>
      <xdr:rowOff>76200</xdr:rowOff>
    </xdr:to>
    <xdr:sp macro="" textlink="">
      <xdr:nvSpPr>
        <xdr:cNvPr id="9" name="Rectangle: Rounded Corners 8">
          <a:hlinkClick xmlns:r="http://schemas.openxmlformats.org/officeDocument/2006/relationships" r:id="rId8"/>
          <a:extLst>
            <a:ext uri="{FF2B5EF4-FFF2-40B4-BE49-F238E27FC236}">
              <a16:creationId xmlns:a16="http://schemas.microsoft.com/office/drawing/2014/main" id="{2C81F41C-B9DD-467B-9C66-B88713117655}"/>
            </a:ext>
          </a:extLst>
        </xdr:cNvPr>
        <xdr:cNvSpPr/>
      </xdr:nvSpPr>
      <xdr:spPr>
        <a:xfrm>
          <a:off x="5491163" y="1885950"/>
          <a:ext cx="24860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effectLst/>
              <a:latin typeface="+mn-lt"/>
              <a:ea typeface="+mn-ea"/>
              <a:cs typeface="+mn-cs"/>
            </a:rPr>
            <a:t>Tally</a:t>
          </a:r>
          <a:r>
            <a:rPr lang="en-IN" sz="1100" b="1" baseline="0">
              <a:solidFill>
                <a:sysClr val="windowText" lastClr="000000"/>
              </a:solidFill>
              <a:effectLst/>
              <a:latin typeface="+mn-lt"/>
              <a:ea typeface="+mn-ea"/>
              <a:cs typeface="+mn-cs"/>
            </a:rPr>
            <a:t> Shortcut Keys</a:t>
          </a:r>
          <a:endParaRPr lang="en-IN">
            <a:solidFill>
              <a:sysClr val="windowText" lastClr="000000"/>
            </a:solidFill>
            <a:effectLst/>
          </a:endParaRPr>
        </a:p>
      </xdr:txBody>
    </xdr:sp>
    <xdr:clientData/>
  </xdr:twoCellAnchor>
  <xdr:twoCellAnchor>
    <xdr:from>
      <xdr:col>9</xdr:col>
      <xdr:colOff>23813</xdr:colOff>
      <xdr:row>12</xdr:row>
      <xdr:rowOff>133350</xdr:rowOff>
    </xdr:from>
    <xdr:to>
      <xdr:col>13</xdr:col>
      <xdr:colOff>33338</xdr:colOff>
      <xdr:row>14</xdr:row>
      <xdr:rowOff>38100</xdr:rowOff>
    </xdr:to>
    <xdr:sp macro="" textlink="">
      <xdr:nvSpPr>
        <xdr:cNvPr id="10" name="Rectangle: Rounded Corners 9">
          <a:hlinkClick xmlns:r="http://schemas.openxmlformats.org/officeDocument/2006/relationships" r:id="rId9"/>
          <a:extLst>
            <a:ext uri="{FF2B5EF4-FFF2-40B4-BE49-F238E27FC236}">
              <a16:creationId xmlns:a16="http://schemas.microsoft.com/office/drawing/2014/main" id="{3285F0A4-2756-42AF-AD96-FA69E70EA9D7}"/>
            </a:ext>
          </a:extLst>
        </xdr:cNvPr>
        <xdr:cNvSpPr/>
      </xdr:nvSpPr>
      <xdr:spPr>
        <a:xfrm>
          <a:off x="5510213" y="2419350"/>
          <a:ext cx="2447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Chrome</a:t>
          </a:r>
          <a:r>
            <a:rPr lang="en-IN" sz="1100" b="1" baseline="0">
              <a:solidFill>
                <a:sysClr val="windowText" lastClr="000000"/>
              </a:solidFill>
            </a:rPr>
            <a:t> Hidden Shortcut Keys</a:t>
          </a:r>
          <a:endParaRPr lang="en-IN" sz="1100" b="1">
            <a:solidFill>
              <a:sysClr val="windowText" lastClr="000000"/>
            </a:solidFill>
          </a:endParaRPr>
        </a:p>
      </xdr:txBody>
    </xdr:sp>
    <xdr:clientData/>
  </xdr:twoCellAnchor>
  <xdr:twoCellAnchor>
    <xdr:from>
      <xdr:col>9</xdr:col>
      <xdr:colOff>23813</xdr:colOff>
      <xdr:row>15</xdr:row>
      <xdr:rowOff>95250</xdr:rowOff>
    </xdr:from>
    <xdr:to>
      <xdr:col>13</xdr:col>
      <xdr:colOff>33338</xdr:colOff>
      <xdr:row>17</xdr:row>
      <xdr:rowOff>0</xdr:rowOff>
    </xdr:to>
    <xdr:sp macro="" textlink="">
      <xdr:nvSpPr>
        <xdr:cNvPr id="11" name="Rectangle: Rounded Corners 10">
          <a:hlinkClick xmlns:r="http://schemas.openxmlformats.org/officeDocument/2006/relationships" r:id="rId10"/>
          <a:extLst>
            <a:ext uri="{FF2B5EF4-FFF2-40B4-BE49-F238E27FC236}">
              <a16:creationId xmlns:a16="http://schemas.microsoft.com/office/drawing/2014/main" id="{3F1C9908-B45A-4D7F-BBF1-26FFF56E524A}"/>
            </a:ext>
          </a:extLst>
        </xdr:cNvPr>
        <xdr:cNvSpPr/>
      </xdr:nvSpPr>
      <xdr:spPr>
        <a:xfrm>
          <a:off x="5510213" y="2952750"/>
          <a:ext cx="2447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Windows Shortcut Keys</a:t>
          </a:r>
        </a:p>
      </xdr:txBody>
    </xdr:sp>
    <xdr:clientData/>
  </xdr:twoCellAnchor>
  <xdr:twoCellAnchor>
    <xdr:from>
      <xdr:col>9</xdr:col>
      <xdr:colOff>14288</xdr:colOff>
      <xdr:row>18</xdr:row>
      <xdr:rowOff>19050</xdr:rowOff>
    </xdr:from>
    <xdr:to>
      <xdr:col>13</xdr:col>
      <xdr:colOff>42863</xdr:colOff>
      <xdr:row>19</xdr:row>
      <xdr:rowOff>114300</xdr:rowOff>
    </xdr:to>
    <xdr:sp macro="" textlink="">
      <xdr:nvSpPr>
        <xdr:cNvPr id="12" name="Rectangle: Rounded Corners 11">
          <a:hlinkClick xmlns:r="http://schemas.openxmlformats.org/officeDocument/2006/relationships" r:id="rId11"/>
          <a:extLst>
            <a:ext uri="{FF2B5EF4-FFF2-40B4-BE49-F238E27FC236}">
              <a16:creationId xmlns:a16="http://schemas.microsoft.com/office/drawing/2014/main" id="{AFF67D8F-FF58-4CE2-9A2C-D1501993B98C}"/>
            </a:ext>
          </a:extLst>
        </xdr:cNvPr>
        <xdr:cNvSpPr/>
      </xdr:nvSpPr>
      <xdr:spPr>
        <a:xfrm>
          <a:off x="5500688" y="3448050"/>
          <a:ext cx="2466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MAC Shortcut Keys</a:t>
          </a:r>
        </a:p>
      </xdr:txBody>
    </xdr:sp>
    <xdr:clientData/>
  </xdr:twoCellAnchor>
  <xdr:twoCellAnchor>
    <xdr:from>
      <xdr:col>15</xdr:col>
      <xdr:colOff>219075</xdr:colOff>
      <xdr:row>4</xdr:row>
      <xdr:rowOff>76200</xdr:rowOff>
    </xdr:from>
    <xdr:to>
      <xdr:col>20</xdr:col>
      <xdr:colOff>28575</xdr:colOff>
      <xdr:row>5</xdr:row>
      <xdr:rowOff>171450</xdr:rowOff>
    </xdr:to>
    <xdr:sp macro="" textlink="">
      <xdr:nvSpPr>
        <xdr:cNvPr id="13" name="Rectangle: Rounded Corners 12">
          <a:hlinkClick xmlns:r="http://schemas.openxmlformats.org/officeDocument/2006/relationships" r:id="rId12"/>
          <a:extLst>
            <a:ext uri="{FF2B5EF4-FFF2-40B4-BE49-F238E27FC236}">
              <a16:creationId xmlns:a16="http://schemas.microsoft.com/office/drawing/2014/main" id="{CD54F486-B352-4D3F-A0EE-E6993057E2D3}"/>
            </a:ext>
          </a:extLst>
        </xdr:cNvPr>
        <xdr:cNvSpPr/>
      </xdr:nvSpPr>
      <xdr:spPr>
        <a:xfrm>
          <a:off x="9363075" y="838200"/>
          <a:ext cx="2857500"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Vlookup</a:t>
          </a:r>
          <a:r>
            <a:rPr lang="en-IN" sz="1100" b="1" baseline="0">
              <a:solidFill>
                <a:sysClr val="windowText" lastClr="000000"/>
              </a:solidFill>
            </a:rPr>
            <a:t> &amp; Hlookup</a:t>
          </a:r>
          <a:endParaRPr lang="en-IN" sz="1100" b="1">
            <a:solidFill>
              <a:sysClr val="windowText" lastClr="000000"/>
            </a:solidFill>
          </a:endParaRPr>
        </a:p>
      </xdr:txBody>
    </xdr:sp>
    <xdr:clientData/>
  </xdr:twoCellAnchor>
  <xdr:twoCellAnchor>
    <xdr:from>
      <xdr:col>15</xdr:col>
      <xdr:colOff>223838</xdr:colOff>
      <xdr:row>7</xdr:row>
      <xdr:rowOff>28575</xdr:rowOff>
    </xdr:from>
    <xdr:to>
      <xdr:col>20</xdr:col>
      <xdr:colOff>23813</xdr:colOff>
      <xdr:row>8</xdr:row>
      <xdr:rowOff>123825</xdr:rowOff>
    </xdr:to>
    <xdr:sp macro="" textlink="">
      <xdr:nvSpPr>
        <xdr:cNvPr id="14" name="Rectangle: Rounded Corners 13">
          <a:hlinkClick xmlns:r="http://schemas.openxmlformats.org/officeDocument/2006/relationships" r:id="rId13"/>
          <a:extLst>
            <a:ext uri="{FF2B5EF4-FFF2-40B4-BE49-F238E27FC236}">
              <a16:creationId xmlns:a16="http://schemas.microsoft.com/office/drawing/2014/main" id="{0BBE58FD-E480-41B1-A9EA-A91AC503530E}"/>
            </a:ext>
          </a:extLst>
        </xdr:cNvPr>
        <xdr:cNvSpPr/>
      </xdr:nvSpPr>
      <xdr:spPr>
        <a:xfrm>
          <a:off x="9367838" y="1362075"/>
          <a:ext cx="2847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b="1">
              <a:solidFill>
                <a:sysClr val="windowText" lastClr="000000"/>
              </a:solidFill>
              <a:effectLst/>
            </a:rPr>
            <a:t>MIS Report</a:t>
          </a:r>
          <a:r>
            <a:rPr lang="en-IN" b="1" baseline="0">
              <a:solidFill>
                <a:sysClr val="windowText" lastClr="000000"/>
              </a:solidFill>
              <a:effectLst/>
            </a:rPr>
            <a:t> </a:t>
          </a:r>
          <a:endParaRPr lang="en-IN" b="1">
            <a:solidFill>
              <a:sysClr val="windowText" lastClr="000000"/>
            </a:solidFill>
            <a:effectLst/>
          </a:endParaRPr>
        </a:p>
      </xdr:txBody>
    </xdr:sp>
    <xdr:clientData/>
  </xdr:twoCellAnchor>
  <xdr:twoCellAnchor>
    <xdr:from>
      <xdr:col>15</xdr:col>
      <xdr:colOff>223838</xdr:colOff>
      <xdr:row>9</xdr:row>
      <xdr:rowOff>171450</xdr:rowOff>
    </xdr:from>
    <xdr:to>
      <xdr:col>20</xdr:col>
      <xdr:colOff>23813</xdr:colOff>
      <xdr:row>11</xdr:row>
      <xdr:rowOff>76200</xdr:rowOff>
    </xdr:to>
    <xdr:sp macro="" textlink="">
      <xdr:nvSpPr>
        <xdr:cNvPr id="15" name="Rectangle: Rounded Corners 14">
          <a:hlinkClick xmlns:r="http://schemas.openxmlformats.org/officeDocument/2006/relationships" r:id="rId14"/>
          <a:extLst>
            <a:ext uri="{FF2B5EF4-FFF2-40B4-BE49-F238E27FC236}">
              <a16:creationId xmlns:a16="http://schemas.microsoft.com/office/drawing/2014/main" id="{3AAF710A-6B2D-425E-A4FF-6D5A52C10615}"/>
            </a:ext>
          </a:extLst>
        </xdr:cNvPr>
        <xdr:cNvSpPr/>
      </xdr:nvSpPr>
      <xdr:spPr>
        <a:xfrm>
          <a:off x="9367838" y="1885950"/>
          <a:ext cx="2847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baseline="0">
              <a:solidFill>
                <a:sysClr val="windowText" lastClr="000000"/>
              </a:solidFill>
              <a:effectLst/>
              <a:latin typeface="+mn-lt"/>
              <a:ea typeface="+mn-ea"/>
              <a:cs typeface="+mn-cs"/>
            </a:rPr>
            <a:t> Macros in Excel</a:t>
          </a:r>
          <a:endParaRPr lang="en-IN">
            <a:solidFill>
              <a:sysClr val="windowText" lastClr="000000"/>
            </a:solidFill>
            <a:effectLst/>
          </a:endParaRPr>
        </a:p>
      </xdr:txBody>
    </xdr:sp>
    <xdr:clientData/>
  </xdr:twoCellAnchor>
  <xdr:twoCellAnchor>
    <xdr:from>
      <xdr:col>15</xdr:col>
      <xdr:colOff>242888</xdr:colOff>
      <xdr:row>12</xdr:row>
      <xdr:rowOff>133350</xdr:rowOff>
    </xdr:from>
    <xdr:to>
      <xdr:col>20</xdr:col>
      <xdr:colOff>4763</xdr:colOff>
      <xdr:row>14</xdr:row>
      <xdr:rowOff>38100</xdr:rowOff>
    </xdr:to>
    <xdr:sp macro="" textlink="">
      <xdr:nvSpPr>
        <xdr:cNvPr id="16" name="Rectangle: Rounded Corners 15">
          <a:hlinkClick xmlns:r="http://schemas.openxmlformats.org/officeDocument/2006/relationships" r:id="rId15"/>
          <a:extLst>
            <a:ext uri="{FF2B5EF4-FFF2-40B4-BE49-F238E27FC236}">
              <a16:creationId xmlns:a16="http://schemas.microsoft.com/office/drawing/2014/main" id="{680F7D39-C3EE-4114-B96C-745BC1D0CEAB}"/>
            </a:ext>
          </a:extLst>
        </xdr:cNvPr>
        <xdr:cNvSpPr/>
      </xdr:nvSpPr>
      <xdr:spPr>
        <a:xfrm>
          <a:off x="9386888" y="2419350"/>
          <a:ext cx="28098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Stock Management Software</a:t>
          </a:r>
        </a:p>
      </xdr:txBody>
    </xdr:sp>
    <xdr:clientData/>
  </xdr:twoCellAnchor>
  <xdr:twoCellAnchor>
    <xdr:from>
      <xdr:col>15</xdr:col>
      <xdr:colOff>242888</xdr:colOff>
      <xdr:row>15</xdr:row>
      <xdr:rowOff>95250</xdr:rowOff>
    </xdr:from>
    <xdr:to>
      <xdr:col>20</xdr:col>
      <xdr:colOff>4763</xdr:colOff>
      <xdr:row>17</xdr:row>
      <xdr:rowOff>0</xdr:rowOff>
    </xdr:to>
    <xdr:sp macro="" textlink="">
      <xdr:nvSpPr>
        <xdr:cNvPr id="17" name="Rectangle: Rounded Corners 16">
          <a:hlinkClick xmlns:r="http://schemas.openxmlformats.org/officeDocument/2006/relationships" r:id="rId16"/>
          <a:extLst>
            <a:ext uri="{FF2B5EF4-FFF2-40B4-BE49-F238E27FC236}">
              <a16:creationId xmlns:a16="http://schemas.microsoft.com/office/drawing/2014/main" id="{14B5A462-60C1-4A04-AE07-C507379A34B0}"/>
            </a:ext>
          </a:extLst>
        </xdr:cNvPr>
        <xdr:cNvSpPr/>
      </xdr:nvSpPr>
      <xdr:spPr>
        <a:xfrm>
          <a:off x="9386888" y="2952750"/>
          <a:ext cx="28098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Pivot Table</a:t>
          </a:r>
        </a:p>
      </xdr:txBody>
    </xdr:sp>
    <xdr:clientData/>
  </xdr:twoCellAnchor>
  <xdr:twoCellAnchor>
    <xdr:from>
      <xdr:col>15</xdr:col>
      <xdr:colOff>233363</xdr:colOff>
      <xdr:row>18</xdr:row>
      <xdr:rowOff>19050</xdr:rowOff>
    </xdr:from>
    <xdr:to>
      <xdr:col>20</xdr:col>
      <xdr:colOff>14288</xdr:colOff>
      <xdr:row>19</xdr:row>
      <xdr:rowOff>114300</xdr:rowOff>
    </xdr:to>
    <xdr:sp macro="" textlink="">
      <xdr:nvSpPr>
        <xdr:cNvPr id="18" name="Rectangle: Rounded Corners 17">
          <a:hlinkClick xmlns:r="http://schemas.openxmlformats.org/officeDocument/2006/relationships" r:id="rId17"/>
          <a:extLst>
            <a:ext uri="{FF2B5EF4-FFF2-40B4-BE49-F238E27FC236}">
              <a16:creationId xmlns:a16="http://schemas.microsoft.com/office/drawing/2014/main" id="{8155D7DF-59A1-48A5-B2E4-8B56C32CC07A}"/>
            </a:ext>
          </a:extLst>
        </xdr:cNvPr>
        <xdr:cNvSpPr/>
      </xdr:nvSpPr>
      <xdr:spPr>
        <a:xfrm>
          <a:off x="9377363" y="3448050"/>
          <a:ext cx="2828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Nested</a:t>
          </a:r>
          <a:r>
            <a:rPr lang="en-IN" sz="1100" b="1" baseline="0">
              <a:solidFill>
                <a:sysClr val="windowText" lastClr="000000"/>
              </a:solidFill>
            </a:rPr>
            <a:t> if Formula</a:t>
          </a:r>
          <a:endParaRPr lang="en-IN" sz="1100" b="1">
            <a:solidFill>
              <a:sysClr val="windowText" lastClr="000000"/>
            </a:solidFill>
          </a:endParaRPr>
        </a:p>
      </xdr:txBody>
    </xdr:sp>
    <xdr:clientData/>
  </xdr:twoCellAnchor>
  <xdr:twoCellAnchor>
    <xdr:from>
      <xdr:col>23</xdr:col>
      <xdr:colOff>542925</xdr:colOff>
      <xdr:row>4</xdr:row>
      <xdr:rowOff>142875</xdr:rowOff>
    </xdr:from>
    <xdr:to>
      <xdr:col>27</xdr:col>
      <xdr:colOff>47625</xdr:colOff>
      <xdr:row>6</xdr:row>
      <xdr:rowOff>47625</xdr:rowOff>
    </xdr:to>
    <xdr:sp macro="" textlink="">
      <xdr:nvSpPr>
        <xdr:cNvPr id="19" name="Rectangle: Rounded Corners 18">
          <a:hlinkClick xmlns:r="http://schemas.openxmlformats.org/officeDocument/2006/relationships" r:id="rId18"/>
          <a:extLst>
            <a:ext uri="{FF2B5EF4-FFF2-40B4-BE49-F238E27FC236}">
              <a16:creationId xmlns:a16="http://schemas.microsoft.com/office/drawing/2014/main" id="{4A577615-C498-436E-98C3-8050CAA3C798}"/>
            </a:ext>
          </a:extLst>
        </xdr:cNvPr>
        <xdr:cNvSpPr/>
      </xdr:nvSpPr>
      <xdr:spPr>
        <a:xfrm>
          <a:off x="14563725" y="904875"/>
          <a:ext cx="1943100"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Instagram</a:t>
          </a:r>
        </a:p>
      </xdr:txBody>
    </xdr:sp>
    <xdr:clientData/>
  </xdr:twoCellAnchor>
  <xdr:twoCellAnchor>
    <xdr:from>
      <xdr:col>15</xdr:col>
      <xdr:colOff>233363</xdr:colOff>
      <xdr:row>20</xdr:row>
      <xdr:rowOff>123825</xdr:rowOff>
    </xdr:from>
    <xdr:to>
      <xdr:col>20</xdr:col>
      <xdr:colOff>14288</xdr:colOff>
      <xdr:row>22</xdr:row>
      <xdr:rowOff>28575</xdr:rowOff>
    </xdr:to>
    <xdr:sp macro="" textlink="">
      <xdr:nvSpPr>
        <xdr:cNvPr id="20" name="Rectangle: Rounded Corners 19">
          <a:hlinkClick xmlns:r="http://schemas.openxmlformats.org/officeDocument/2006/relationships" r:id="rId19"/>
          <a:extLst>
            <a:ext uri="{FF2B5EF4-FFF2-40B4-BE49-F238E27FC236}">
              <a16:creationId xmlns:a16="http://schemas.microsoft.com/office/drawing/2014/main" id="{54D2E96E-83A8-48A6-97BA-18365D9527EF}"/>
            </a:ext>
          </a:extLst>
        </xdr:cNvPr>
        <xdr:cNvSpPr/>
      </xdr:nvSpPr>
      <xdr:spPr>
        <a:xfrm>
          <a:off x="9377363" y="3933825"/>
          <a:ext cx="282892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ysClr val="windowText" lastClr="000000"/>
              </a:solidFill>
            </a:rPr>
            <a:t>Advanced Excel</a:t>
          </a:r>
        </a:p>
      </xdr:txBody>
    </xdr:sp>
    <xdr:clientData/>
  </xdr:twoCellAnchor>
  <xdr:oneCellAnchor>
    <xdr:from>
      <xdr:col>23</xdr:col>
      <xdr:colOff>0</xdr:colOff>
      <xdr:row>4</xdr:row>
      <xdr:rowOff>57150</xdr:rowOff>
    </xdr:from>
    <xdr:ext cx="409575" cy="409575"/>
    <xdr:pic>
      <xdr:nvPicPr>
        <xdr:cNvPr id="21" name="Picture 38">
          <a:extLst>
            <a:ext uri="{FF2B5EF4-FFF2-40B4-BE49-F238E27FC236}">
              <a16:creationId xmlns:a16="http://schemas.microsoft.com/office/drawing/2014/main" id="{23922D9C-B37F-4447-B469-D2469268D341}"/>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4020800" y="8191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7</xdr:row>
      <xdr:rowOff>133350</xdr:rowOff>
    </xdr:from>
    <xdr:ext cx="409575" cy="409575"/>
    <xdr:pic>
      <xdr:nvPicPr>
        <xdr:cNvPr id="22" name="Picture 40">
          <a:extLst>
            <a:ext uri="{FF2B5EF4-FFF2-40B4-BE49-F238E27FC236}">
              <a16:creationId xmlns:a16="http://schemas.microsoft.com/office/drawing/2014/main" id="{2ADF8CD4-D5CE-4B65-A802-DBE140CD00CB}"/>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4020800" y="14668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23</xdr:col>
      <xdr:colOff>542925</xdr:colOff>
      <xdr:row>8</xdr:row>
      <xdr:rowOff>9525</xdr:rowOff>
    </xdr:from>
    <xdr:to>
      <xdr:col>27</xdr:col>
      <xdr:colOff>19050</xdr:colOff>
      <xdr:row>9</xdr:row>
      <xdr:rowOff>104775</xdr:rowOff>
    </xdr:to>
    <xdr:sp macro="" textlink="">
      <xdr:nvSpPr>
        <xdr:cNvPr id="23" name="Rectangle: Rounded Corners 22">
          <a:hlinkClick xmlns:r="http://schemas.openxmlformats.org/officeDocument/2006/relationships" r:id="rId22"/>
          <a:extLst>
            <a:ext uri="{FF2B5EF4-FFF2-40B4-BE49-F238E27FC236}">
              <a16:creationId xmlns:a16="http://schemas.microsoft.com/office/drawing/2014/main" id="{9871ECAE-A909-4624-BD7D-17679FAB8CA7}"/>
            </a:ext>
          </a:extLst>
        </xdr:cNvPr>
        <xdr:cNvSpPr/>
      </xdr:nvSpPr>
      <xdr:spPr>
        <a:xfrm>
          <a:off x="14563725" y="1533525"/>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Excel</a:t>
          </a:r>
          <a:r>
            <a:rPr lang="en-IN" sz="1100" b="1" baseline="0">
              <a:solidFill>
                <a:schemeClr val="bg1"/>
              </a:solidFill>
            </a:rPr>
            <a:t> Expert's Community</a:t>
          </a:r>
          <a:endParaRPr lang="en-IN" sz="1100" b="1">
            <a:solidFill>
              <a:schemeClr val="bg1"/>
            </a:solidFill>
          </a:endParaRPr>
        </a:p>
      </xdr:txBody>
    </xdr:sp>
    <xdr:clientData/>
  </xdr:twoCellAnchor>
  <xdr:oneCellAnchor>
    <xdr:from>
      <xdr:col>23</xdr:col>
      <xdr:colOff>0</xdr:colOff>
      <xdr:row>11</xdr:row>
      <xdr:rowOff>57150</xdr:rowOff>
    </xdr:from>
    <xdr:ext cx="428625" cy="430742"/>
    <xdr:pic>
      <xdr:nvPicPr>
        <xdr:cNvPr id="24" name="Picture 43">
          <a:extLst>
            <a:ext uri="{FF2B5EF4-FFF2-40B4-BE49-F238E27FC236}">
              <a16:creationId xmlns:a16="http://schemas.microsoft.com/office/drawing/2014/main" id="{ADBEA807-8161-4178-B5CF-5294835C155D}"/>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4020800" y="2152650"/>
          <a:ext cx="428625" cy="430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15</xdr:row>
      <xdr:rowOff>76200</xdr:rowOff>
    </xdr:from>
    <xdr:ext cx="361950" cy="361950"/>
    <xdr:pic>
      <xdr:nvPicPr>
        <xdr:cNvPr id="25" name="Picture 45">
          <a:extLst>
            <a:ext uri="{FF2B5EF4-FFF2-40B4-BE49-F238E27FC236}">
              <a16:creationId xmlns:a16="http://schemas.microsoft.com/office/drawing/2014/main" id="{34F6D81D-4F52-42DF-860F-2697EC9A8F8E}"/>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4020800" y="2933700"/>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238125</xdr:colOff>
      <xdr:row>18</xdr:row>
      <xdr:rowOff>152400</xdr:rowOff>
    </xdr:from>
    <xdr:ext cx="395816" cy="401109"/>
    <xdr:pic>
      <xdr:nvPicPr>
        <xdr:cNvPr id="26" name="Picture 46">
          <a:extLst>
            <a:ext uri="{FF2B5EF4-FFF2-40B4-BE49-F238E27FC236}">
              <a16:creationId xmlns:a16="http://schemas.microsoft.com/office/drawing/2014/main" id="{EA0C479C-1966-4F77-961A-AE1662CFA304}"/>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3649325" y="3581400"/>
          <a:ext cx="395816" cy="401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23</xdr:col>
      <xdr:colOff>542925</xdr:colOff>
      <xdr:row>11</xdr:row>
      <xdr:rowOff>133350</xdr:rowOff>
    </xdr:from>
    <xdr:to>
      <xdr:col>27</xdr:col>
      <xdr:colOff>19050</xdr:colOff>
      <xdr:row>13</xdr:row>
      <xdr:rowOff>38100</xdr:rowOff>
    </xdr:to>
    <xdr:sp macro="" textlink="">
      <xdr:nvSpPr>
        <xdr:cNvPr id="27" name="Rectangle: Rounded Corners 26">
          <a:hlinkClick xmlns:r="http://schemas.openxmlformats.org/officeDocument/2006/relationships" r:id="rId26"/>
          <a:extLst>
            <a:ext uri="{FF2B5EF4-FFF2-40B4-BE49-F238E27FC236}">
              <a16:creationId xmlns:a16="http://schemas.microsoft.com/office/drawing/2014/main" id="{4725A1A8-1643-467F-9E1E-D8BDDDD6ED6C}"/>
            </a:ext>
          </a:extLst>
        </xdr:cNvPr>
        <xdr:cNvSpPr/>
      </xdr:nvSpPr>
      <xdr:spPr>
        <a:xfrm>
          <a:off x="14563725" y="2228850"/>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YouTube</a:t>
          </a:r>
        </a:p>
      </xdr:txBody>
    </xdr:sp>
    <xdr:clientData/>
  </xdr:twoCellAnchor>
  <xdr:twoCellAnchor>
    <xdr:from>
      <xdr:col>23</xdr:col>
      <xdr:colOff>542925</xdr:colOff>
      <xdr:row>15</xdr:row>
      <xdr:rowOff>104775</xdr:rowOff>
    </xdr:from>
    <xdr:to>
      <xdr:col>27</xdr:col>
      <xdr:colOff>19050</xdr:colOff>
      <xdr:row>17</xdr:row>
      <xdr:rowOff>9525</xdr:rowOff>
    </xdr:to>
    <xdr:sp macro="" textlink="">
      <xdr:nvSpPr>
        <xdr:cNvPr id="28" name="Rectangle: Rounded Corners 27">
          <a:hlinkClick xmlns:r="http://schemas.openxmlformats.org/officeDocument/2006/relationships" r:id="rId27"/>
          <a:extLst>
            <a:ext uri="{FF2B5EF4-FFF2-40B4-BE49-F238E27FC236}">
              <a16:creationId xmlns:a16="http://schemas.microsoft.com/office/drawing/2014/main" id="{887C8376-5BBE-4816-8620-888CD705EE01}"/>
            </a:ext>
          </a:extLst>
        </xdr:cNvPr>
        <xdr:cNvSpPr/>
      </xdr:nvSpPr>
      <xdr:spPr>
        <a:xfrm>
          <a:off x="14563725" y="2962275"/>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LinkedIn</a:t>
          </a:r>
        </a:p>
      </xdr:txBody>
    </xdr:sp>
    <xdr:clientData/>
  </xdr:twoCellAnchor>
  <xdr:twoCellAnchor>
    <xdr:from>
      <xdr:col>23</xdr:col>
      <xdr:colOff>561975</xdr:colOff>
      <xdr:row>19</xdr:row>
      <xdr:rowOff>19050</xdr:rowOff>
    </xdr:from>
    <xdr:to>
      <xdr:col>27</xdr:col>
      <xdr:colOff>38100</xdr:colOff>
      <xdr:row>20</xdr:row>
      <xdr:rowOff>114300</xdr:rowOff>
    </xdr:to>
    <xdr:sp macro="" textlink="">
      <xdr:nvSpPr>
        <xdr:cNvPr id="29" name="Rectangle: Rounded Corners 28">
          <a:hlinkClick xmlns:r="http://schemas.openxmlformats.org/officeDocument/2006/relationships" r:id="rId28"/>
          <a:extLst>
            <a:ext uri="{FF2B5EF4-FFF2-40B4-BE49-F238E27FC236}">
              <a16:creationId xmlns:a16="http://schemas.microsoft.com/office/drawing/2014/main" id="{6F135BB9-49F5-46A4-B212-60ABAF6C1784}"/>
            </a:ext>
          </a:extLst>
        </xdr:cNvPr>
        <xdr:cNvSpPr/>
      </xdr:nvSpPr>
      <xdr:spPr>
        <a:xfrm>
          <a:off x="14582775" y="3638550"/>
          <a:ext cx="19145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FB Profile</a:t>
          </a:r>
        </a:p>
      </xdr:txBody>
    </xdr:sp>
    <xdr:clientData/>
  </xdr:twoCellAnchor>
  <xdr:twoCellAnchor>
    <xdr:from>
      <xdr:col>2</xdr:col>
      <xdr:colOff>14288</xdr:colOff>
      <xdr:row>18</xdr:row>
      <xdr:rowOff>47625</xdr:rowOff>
    </xdr:from>
    <xdr:to>
      <xdr:col>6</xdr:col>
      <xdr:colOff>23813</xdr:colOff>
      <xdr:row>19</xdr:row>
      <xdr:rowOff>142875</xdr:rowOff>
    </xdr:to>
    <xdr:sp macro="" textlink="">
      <xdr:nvSpPr>
        <xdr:cNvPr id="30" name="Rectangle: Rounded Corners 29">
          <a:hlinkClick xmlns:r="http://schemas.openxmlformats.org/officeDocument/2006/relationships" r:id="rId29"/>
          <a:extLst>
            <a:ext uri="{FF2B5EF4-FFF2-40B4-BE49-F238E27FC236}">
              <a16:creationId xmlns:a16="http://schemas.microsoft.com/office/drawing/2014/main" id="{7A1CD2D1-1477-4EC6-8E0D-D4F59BD830FE}"/>
            </a:ext>
          </a:extLst>
        </xdr:cNvPr>
        <xdr:cNvSpPr/>
      </xdr:nvSpPr>
      <xdr:spPr>
        <a:xfrm>
          <a:off x="1233488" y="3476625"/>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Salary Slip Format</a:t>
          </a:r>
        </a:p>
      </xdr:txBody>
    </xdr:sp>
    <xdr:clientData/>
  </xdr:twoCellAnchor>
  <xdr:twoCellAnchor>
    <xdr:from>
      <xdr:col>9</xdr:col>
      <xdr:colOff>4763</xdr:colOff>
      <xdr:row>20</xdr:row>
      <xdr:rowOff>142875</xdr:rowOff>
    </xdr:from>
    <xdr:to>
      <xdr:col>13</xdr:col>
      <xdr:colOff>33338</xdr:colOff>
      <xdr:row>22</xdr:row>
      <xdr:rowOff>47625</xdr:rowOff>
    </xdr:to>
    <xdr:sp macro="" textlink="">
      <xdr:nvSpPr>
        <xdr:cNvPr id="31" name="Rectangle: Rounded Corners 30">
          <a:hlinkClick xmlns:r="http://schemas.openxmlformats.org/officeDocument/2006/relationships" r:id="rId30"/>
          <a:extLst>
            <a:ext uri="{FF2B5EF4-FFF2-40B4-BE49-F238E27FC236}">
              <a16:creationId xmlns:a16="http://schemas.microsoft.com/office/drawing/2014/main" id="{66106DBA-FB94-49BA-8D6B-A69BC5FDBBA4}"/>
            </a:ext>
          </a:extLst>
        </xdr:cNvPr>
        <xdr:cNvSpPr/>
      </xdr:nvSpPr>
      <xdr:spPr>
        <a:xfrm>
          <a:off x="5491163" y="3952875"/>
          <a:ext cx="2466975" cy="285750"/>
        </a:xfrm>
        <a:prstGeom prst="roundRect">
          <a:avLst/>
        </a:prstGeom>
        <a:solidFill>
          <a:srgbClr val="FFC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i="0">
              <a:solidFill>
                <a:sysClr val="windowText" lastClr="000000"/>
              </a:solidFill>
              <a:effectLst/>
              <a:latin typeface="+mn-lt"/>
              <a:ea typeface="+mn-ea"/>
              <a:cs typeface="+mn-cs"/>
            </a:rPr>
            <a:t>Windows 10 Shortcut Keys</a:t>
          </a:r>
          <a:endParaRPr lang="en-IN" sz="1100" b="1">
            <a:solidFill>
              <a:sysClr val="windowText" lastClr="000000"/>
            </a:solidFill>
          </a:endParaRPr>
        </a:p>
      </xdr:txBody>
    </xdr:sp>
    <xdr:clientData/>
  </xdr:twoCellAnchor>
  <xdr:twoCellAnchor>
    <xdr:from>
      <xdr:col>2</xdr:col>
      <xdr:colOff>14288</xdr:colOff>
      <xdr:row>20</xdr:row>
      <xdr:rowOff>171450</xdr:rowOff>
    </xdr:from>
    <xdr:to>
      <xdr:col>6</xdr:col>
      <xdr:colOff>23813</xdr:colOff>
      <xdr:row>22</xdr:row>
      <xdr:rowOff>76200</xdr:rowOff>
    </xdr:to>
    <xdr:sp macro="" textlink="">
      <xdr:nvSpPr>
        <xdr:cNvPr id="32" name="Rectangle: Rounded Corners 31">
          <a:hlinkClick xmlns:r="http://schemas.openxmlformats.org/officeDocument/2006/relationships" r:id="rId31"/>
          <a:extLst>
            <a:ext uri="{FF2B5EF4-FFF2-40B4-BE49-F238E27FC236}">
              <a16:creationId xmlns:a16="http://schemas.microsoft.com/office/drawing/2014/main" id="{24D1DE16-0388-4029-845E-033A9E39E515}"/>
            </a:ext>
          </a:extLst>
        </xdr:cNvPr>
        <xdr:cNvSpPr/>
      </xdr:nvSpPr>
      <xdr:spPr>
        <a:xfrm>
          <a:off x="1233488" y="3981450"/>
          <a:ext cx="2447925" cy="285750"/>
        </a:xfrm>
        <a:prstGeom prst="roundRect">
          <a:avLst/>
        </a:prstGeom>
        <a:solidFill>
          <a:schemeClr val="tx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a:solidFill>
                <a:schemeClr val="bg1"/>
              </a:solidFill>
            </a:rPr>
            <a:t>Attendance Format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2C1930-3BB9-4D02-96DA-6BBCC78CC6BB}" name="StartUp" displayName="StartUp" ref="B4:F10" totalsRowCount="1" headerRowDxfId="161" totalsRowDxfId="158" headerRowBorderDxfId="160" tableBorderDxfId="159" totalsRowBorderDxfId="157">
  <autoFilter ref="B4:F9" xr:uid="{67514B47-19FF-4A74-85C7-FFB9CC127EBE}">
    <filterColumn colId="0" hiddenButton="1"/>
    <filterColumn colId="1" hiddenButton="1"/>
    <filterColumn colId="2" hiddenButton="1"/>
    <filterColumn colId="3" hiddenButton="1"/>
    <filterColumn colId="4" hiddenButton="1"/>
  </autoFilter>
  <tableColumns count="5">
    <tableColumn id="1" xr3:uid="{5EA7B7CF-C0C3-4B02-BB4E-CDD96CEC5FA5}" name="COST ITEMS" totalsRowLabel="ESTIMATED START-UP BUDGET" dataDxfId="156" totalsRowDxfId="155"/>
    <tableColumn id="2" xr3:uid="{29290965-11DD-4EA7-A3AC-C45E5FAC1B58}" name="MONTHS" dataDxfId="154" totalsRowDxfId="153"/>
    <tableColumn id="3" xr3:uid="{0452DFAD-461D-4D61-B2A8-427C19DCFADD}" name="COST/ MONTH" dataDxfId="152" totalsRowDxfId="151"/>
    <tableColumn id="4" xr3:uid="{BEC3E29C-2F6A-4411-A0BB-8AAF32E5B0B1}" name="ONE-TIME COST" dataDxfId="150" totalsRowDxfId="149"/>
    <tableColumn id="5" xr3:uid="{7E635CEC-99EE-4830-9678-117F7F28E152}" name="TOTAL COST" totalsRowFunction="sum" dataDxfId="148" totalsRowDxfId="147"/>
  </tableColumns>
  <tableStyleInfo showFirstColumn="1" showLastColumn="0" showRowStripes="0" showColumnStripes="0"/>
  <extLst>
    <ext xmlns:x14="http://schemas.microsoft.com/office/spreadsheetml/2009/9/main" uri="{504A1905-F514-4f6f-8877-14C23A59335A}">
      <x14:table altTextSummary="Enter Cost Items, Months, Cost per Month, and One-time Cost. Total Cost and Estimated Start-up Budget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AD8BA2-FA4D-4568-A646-44A54D506133}" name="StartUpCosts" displayName="StartUpCosts" ref="B4:F10" totalsRowCount="1" headerRowDxfId="146" totalsRowDxfId="143" headerRowBorderDxfId="145" tableBorderDxfId="144" totalsRowBorderDxfId="142">
  <autoFilter ref="B4:F9" xr:uid="{A49154D5-52BD-47C2-9994-1AF01EE5C100}">
    <filterColumn colId="0" hiddenButton="1"/>
    <filterColumn colId="1" hiddenButton="1"/>
    <filterColumn colId="2" hiddenButton="1"/>
    <filterColumn colId="3" hiddenButton="1"/>
    <filterColumn colId="4" hiddenButton="1"/>
  </autoFilter>
  <tableColumns count="5">
    <tableColumn id="1" xr3:uid="{67DFA869-C5A2-4F02-8F54-BDDD38F93CC3}" name="COST ITEMS" totalsRowLabel="ESTIMATED START-UP BUDGET" dataDxfId="141" totalsRowDxfId="140"/>
    <tableColumn id="2" xr3:uid="{DF818036-1CF9-4CDB-8D0C-7658857C2B24}" name="MONTHS" dataDxfId="139" totalsRowDxfId="138"/>
    <tableColumn id="3" xr3:uid="{6741C5C3-22BD-498E-B344-CCEF1791E2BB}" name="COST/ MONTH" dataDxfId="137" totalsRowDxfId="136"/>
    <tableColumn id="4" xr3:uid="{CD2E37F4-C082-4C6C-9141-CBC07C851E9C}" name="ONE-TIME COST" dataDxfId="135" totalsRowDxfId="134"/>
    <tableColumn id="5" xr3:uid="{7A197C05-8EEB-403C-B7D8-FB59D3CC7D9E}" name="TOTAL COST" totalsRowFunction="custom" dataDxfId="133" totalsRowDxfId="132">
      <totalsRowFormula>SUM(F6:F9)</totalsRowFormula>
    </tableColumn>
  </tableColumns>
  <tableStyleInfo showFirstColumn="1" showLastColumn="0" showRowStripes="0" showColumnStripes="0"/>
  <extLst>
    <ext xmlns:x14="http://schemas.microsoft.com/office/spreadsheetml/2009/9/main" uri="{504A1905-F514-4f6f-8877-14C23A59335A}">
      <x14:table altTextSummary="Enter or modify Cost Items, Months, Cost per Month, and One-time Cost. Total Cost and Estimated Start-up Budget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1AA263-29C7-40B2-B862-6108B173AB88}" name="SampleRevenue" displayName="SampleRevenue" ref="B4:O9" totalsRowCount="1" headerRowDxfId="131" dataDxfId="129" headerRowBorderDxfId="130" tableBorderDxfId="128" totalsRowBorderDxfId="127">
  <autoFilter ref="B4:O8" xr:uid="{67BA5EC3-8442-409F-96B0-2E3602741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8105113-9A48-40D3-B1A0-1ABDACEC74AF}" name="REVENUE" totalsRowLabel="Net Sales" dataDxfId="126" totalsRowDxfId="125"/>
    <tableColumn id="2" xr3:uid="{6F71BE86-3A6A-44CF-BA24-67CE15CFF1AA}" name="JAN" totalsRowFunction="sum" dataDxfId="124" totalsRowDxfId="123"/>
    <tableColumn id="3" xr3:uid="{344A2324-51D5-43B1-9256-904C3377FAAC}" name="FEB" totalsRowFunction="sum" dataDxfId="122" totalsRowDxfId="121"/>
    <tableColumn id="4" xr3:uid="{32D1243A-49C3-4CCF-8DC0-4FF36670ECB8}" name="MAR" totalsRowFunction="sum" dataDxfId="120" totalsRowDxfId="119"/>
    <tableColumn id="5" xr3:uid="{E58EDC04-C08C-4B17-B3FF-CB5FC4D1CDEB}" name="APR" totalsRowFunction="sum" dataDxfId="118" totalsRowDxfId="117"/>
    <tableColumn id="6" xr3:uid="{357A1611-2716-4CD1-9B15-E4B4BB31DA75}" name="MAY" totalsRowFunction="sum" dataDxfId="116" totalsRowDxfId="115"/>
    <tableColumn id="7" xr3:uid="{D0CA2BE1-8101-4A67-8EB8-5A97AB6EFFB3}" name="JUN" totalsRowFunction="sum" dataDxfId="114" totalsRowDxfId="113"/>
    <tableColumn id="8" xr3:uid="{761577CD-DF5A-45E4-B998-5C873D93A720}" name="JUL" totalsRowFunction="sum" dataDxfId="112" totalsRowDxfId="111"/>
    <tableColumn id="9" xr3:uid="{AB3D73BA-7970-418A-B396-445EF75A576D}" name="AUG" totalsRowFunction="sum" dataDxfId="110" totalsRowDxfId="109"/>
    <tableColumn id="10" xr3:uid="{17C76D3D-BB2E-4517-88EF-6B138B14C035}" name="SEP" totalsRowFunction="sum" dataDxfId="108" totalsRowDxfId="107"/>
    <tableColumn id="11" xr3:uid="{D080C1CD-6445-4B59-AC23-2FED7916A228}" name="OCT" totalsRowFunction="sum" dataDxfId="106" totalsRowDxfId="105"/>
    <tableColumn id="12" xr3:uid="{524EA6F5-D12F-4379-9CE9-7FA2CCF0431D}" name="NOV" totalsRowFunction="sum" dataDxfId="104" totalsRowDxfId="103"/>
    <tableColumn id="13" xr3:uid="{A41F4D35-542E-4E01-B914-D2A98858B288}" name="DEC" totalsRowFunction="sum" dataDxfId="102" totalsRowDxfId="101"/>
    <tableColumn id="14" xr3:uid="{FC4E26E8-EE24-4999-B1E9-055E95D5AFDC}" name="YTD" totalsRowFunction="custom" dataDxfId="100" totalsRowDxfId="99">
      <calculatedColumnFormula>SUM(C5:N5)</calculatedColumnFormula>
      <totalsRowFormula>SUM(SampleRevenue[[#Totals],[JAN]:[DEC]])</totalsRowFormula>
    </tableColumn>
  </tableColumns>
  <tableStyleInfo showFirstColumn="1"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71355B-848D-4F0D-8D61-EF0A1D29C8F2}" name="SampleExpenses" displayName="SampleExpenses" ref="B13:O19" totalsRowCount="1" headerRowDxfId="98" dataDxfId="96" headerRowBorderDxfId="97" tableBorderDxfId="95" totalsRowBorderDxfId="94">
  <autoFilter ref="B13:O18" xr:uid="{85B2B4D5-F4BF-4F7E-BAE8-7037DE30B7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0095478-EE71-4B6B-A0E5-9760F1E665F4}" name="EXPENSES" totalsRowLabel="Total Expenses" dataDxfId="93" totalsRowDxfId="92"/>
    <tableColumn id="2" xr3:uid="{E03834F3-D0D7-46A0-B98F-60B4773A32C5}" name="JAN" totalsRowFunction="custom" dataDxfId="91" totalsRowDxfId="90">
      <totalsRowFormula>IF(SUM(C14:C18)=0,"",SUM(C14:C18))</totalsRowFormula>
    </tableColumn>
    <tableColumn id="3" xr3:uid="{1EA320D6-4F41-4E95-B87D-0076FF2890CD}" name="FEB" totalsRowFunction="custom" dataDxfId="89" totalsRowDxfId="88">
      <totalsRowFormula>IF(SUM(D14:D18)=0,"",SUM(D14:D18))</totalsRowFormula>
    </tableColumn>
    <tableColumn id="4" xr3:uid="{AC0744F4-6F59-4428-8C20-6391D0E68B8A}" name="MAR" totalsRowFunction="custom" dataDxfId="87" totalsRowDxfId="86">
      <totalsRowFormula>IF(SUM(E14:E18)=0,"",SUM(E14:E18))</totalsRowFormula>
    </tableColumn>
    <tableColumn id="5" xr3:uid="{D8BD7CE4-0575-4B27-9F50-75A09DBCDAE7}" name="APR" totalsRowFunction="custom" dataDxfId="85" totalsRowDxfId="84">
      <totalsRowFormula>IF(SUM(F14:F18)=0,"",SUM(F14:F18))</totalsRowFormula>
    </tableColumn>
    <tableColumn id="6" xr3:uid="{ACA71B98-0856-4318-97FA-0AECD80D1563}" name="MAY" totalsRowFunction="custom" dataDxfId="83" totalsRowDxfId="82">
      <totalsRowFormula>IF(SUM(G14:G18)=0,"",SUM(G14:G18))</totalsRowFormula>
    </tableColumn>
    <tableColumn id="7" xr3:uid="{73CF63C3-C2F9-4A0D-B947-64BB530317A6}" name="JUN" totalsRowFunction="custom" dataDxfId="81" totalsRowDxfId="80">
      <totalsRowFormula>IF(SUM(H14:H18)=0,"",SUM(H14:H18))</totalsRowFormula>
    </tableColumn>
    <tableColumn id="8" xr3:uid="{A5673B38-540B-447D-9A7E-70EC279D8A2E}" name="JUL" totalsRowFunction="custom" dataDxfId="79" totalsRowDxfId="78">
      <totalsRowFormula>IF(SUM(I14:I18)=0,"",SUM(I14:I18))</totalsRowFormula>
    </tableColumn>
    <tableColumn id="9" xr3:uid="{6C31C80A-0918-430D-8F7F-2EB46A15D855}" name="AUG" totalsRowFunction="custom" dataDxfId="77" totalsRowDxfId="76">
      <totalsRowFormula>IF(SUM(J14:J18)=0,"",SUM(J14:J18))</totalsRowFormula>
    </tableColumn>
    <tableColumn id="10" xr3:uid="{EBADB8E1-1FE3-4518-9C05-096F3E17DB95}" name="SEP" totalsRowFunction="custom" dataDxfId="75" totalsRowDxfId="74">
      <totalsRowFormula>IF(SUM(K14:K18)=0,"",SUM(K14:K18))</totalsRowFormula>
    </tableColumn>
    <tableColumn id="11" xr3:uid="{85094905-65A1-4F7D-9403-FB9DA8B79A85}" name="OCT" totalsRowFunction="custom" dataDxfId="73" totalsRowDxfId="72">
      <totalsRowFormula>IF(SUM(L14:L18)=0,"",SUM(L14:L18))</totalsRowFormula>
    </tableColumn>
    <tableColumn id="12" xr3:uid="{425F5D65-754C-4910-8489-CE1D0A044015}" name="NOV" totalsRowFunction="custom" dataDxfId="71" totalsRowDxfId="70">
      <totalsRowFormula>IF(SUM(M14:M18)=0,"",SUM(M14:M18))</totalsRowFormula>
    </tableColumn>
    <tableColumn id="13" xr3:uid="{C70CA751-8454-4D8C-9172-28A0207F88A2}" name="DEC" totalsRowFunction="custom" dataDxfId="69" totalsRowDxfId="68">
      <totalsRowFormula>IF(SUM(N14:N18)=0,"",SUM(N14:N18))</totalsRowFormula>
    </tableColumn>
    <tableColumn id="14" xr3:uid="{72A5AC50-D398-4AF2-8ED7-852A164BD4B5}" name="YTD" totalsRowFunction="custom" dataDxfId="67" totalsRowDxfId="66">
      <calculatedColumnFormula>SUM(C14:N14)</calculatedColumnFormula>
      <totalsRowFormula>SUM(SampleExpenses[[#Totals],[JAN]:[DEC]])</totalsRowFormula>
    </tableColumn>
  </tableColumns>
  <tableStyleInfo showFirstColumn="1" showLastColumn="0" showRowStripes="0" showColumnStripes="0"/>
  <extLst>
    <ext xmlns:x14="http://schemas.microsoft.com/office/spreadsheetml/2009/9/main" uri="{504A1905-F514-4f6f-8877-14C23A59335A}">
      <x14:table altTextSummary="Enter Expense items for each month. Year to Date, and Total Expenses are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B8D83C-5836-4F43-9B9B-C8DDB8DB601C}" name="ActualExpenses" displayName="ActualExpenses" ref="B13:O18" totalsRowCount="1" headerRowDxfId="65" dataDxfId="63" headerRowBorderDxfId="64" tableBorderDxfId="62" totalsRowBorderDxfId="61">
  <autoFilter ref="B13:O17" xr:uid="{038A49A2-1BC5-4A2C-B361-F37E59BF2E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1529E14-0FBB-4644-B3B2-AE2004210B62}" name="EXPENSES" totalsRowLabel="Total Expenses" dataDxfId="60" totalsRowDxfId="59"/>
    <tableColumn id="2" xr3:uid="{F9AB3C51-D120-44E2-9F99-D86B2E04E398}" name="JAN" totalsRowFunction="custom" dataDxfId="58" totalsRowDxfId="57">
      <totalsRowFormula>IF(SUM(C14:C17)=0,"",SUM(C14:C17))</totalsRowFormula>
    </tableColumn>
    <tableColumn id="3" xr3:uid="{9D6A49A1-08F0-4031-B144-61B97864F2CC}" name="FEB" totalsRowFunction="custom" dataDxfId="56" totalsRowDxfId="55">
      <totalsRowFormula>IF(SUM(D14:D17)=0,"",SUM(D14:D17))</totalsRowFormula>
    </tableColumn>
    <tableColumn id="4" xr3:uid="{E9226934-27A2-4D2A-B30C-5FFDFD602D7D}" name="MAR" totalsRowFunction="custom" dataDxfId="54" totalsRowDxfId="53">
      <totalsRowFormula>IF(SUM(E14:E17)=0,"",SUM(E14:E17))</totalsRowFormula>
    </tableColumn>
    <tableColumn id="5" xr3:uid="{7BB0A603-A9B1-4FD8-A545-40D145AB6659}" name="APR" totalsRowFunction="custom" dataDxfId="52" totalsRowDxfId="51">
      <totalsRowFormula>IF(SUM(F14:F17)=0,"",SUM(F14:F17))</totalsRowFormula>
    </tableColumn>
    <tableColumn id="6" xr3:uid="{BCB21D34-0FDF-460A-BEF1-5992049064AD}" name="MAY" totalsRowFunction="custom" dataDxfId="50" totalsRowDxfId="49">
      <totalsRowFormula>IF(SUM(G14:G17)=0,"",SUM(G14:G17))</totalsRowFormula>
    </tableColumn>
    <tableColumn id="7" xr3:uid="{B39E89BC-2C0C-47AB-BA19-A23901536D77}" name="JUN" totalsRowFunction="custom" dataDxfId="48" totalsRowDxfId="47">
      <totalsRowFormula>IF(SUM(H14:H17)=0,"",SUM(H14:H17))</totalsRowFormula>
    </tableColumn>
    <tableColumn id="8" xr3:uid="{E5B06129-F206-44A6-870F-4639CB35F734}" name="JUL" totalsRowFunction="custom" dataDxfId="46" totalsRowDxfId="45">
      <totalsRowFormula>IF(SUM(I14:I17)=0,"",SUM(I14:I17))</totalsRowFormula>
    </tableColumn>
    <tableColumn id="9" xr3:uid="{D0D7329F-1D1C-4762-9C9E-44490C667E4C}" name="AUG" totalsRowFunction="custom" dataDxfId="44" totalsRowDxfId="43">
      <totalsRowFormula>IF(SUM(J14:J17)=0,"",SUM(J14:J17))</totalsRowFormula>
    </tableColumn>
    <tableColumn id="10" xr3:uid="{DA494471-174A-41CD-9D01-96031F4EB142}" name="SEP" totalsRowFunction="custom" dataDxfId="42" totalsRowDxfId="41">
      <totalsRowFormula>IF(SUM(K14:K17)=0,"",SUM(K14:K17))</totalsRowFormula>
    </tableColumn>
    <tableColumn id="11" xr3:uid="{1D757802-8414-47FB-BDB9-5ABB9C485642}" name="OCT" totalsRowFunction="custom" dataDxfId="40" totalsRowDxfId="39">
      <totalsRowFormula>IF(SUM(L14:L17)=0,"",SUM(L14:L17))</totalsRowFormula>
    </tableColumn>
    <tableColumn id="12" xr3:uid="{715DFEE2-D538-404C-8DA6-A60BF9D5D61A}" name="NOV" totalsRowFunction="custom" dataDxfId="38" totalsRowDxfId="37">
      <totalsRowFormula>IF(SUM(M14:M17)=0,"",SUM(M14:M17))</totalsRowFormula>
    </tableColumn>
    <tableColumn id="13" xr3:uid="{48BDE33F-3406-4125-AA39-AF112CD256DC}" name="DEC" totalsRowFunction="custom" dataDxfId="36" totalsRowDxfId="35">
      <totalsRowFormula>IF(SUM(N14:N17)=0,"",SUM(N14:N17))</totalsRowFormula>
    </tableColumn>
    <tableColumn id="14" xr3:uid="{DE501D6E-2A90-4303-912C-3BD157EE9F6C}" name="YTD" totalsRowFunction="custom" dataDxfId="34" totalsRowDxfId="33">
      <calculatedColumnFormula>SUM(C14:N14)</calculatedColumnFormula>
      <totalsRowFormula>SUM(ActualExpenses[[#Totals],[JAN]:[DEC]])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Expenses items and values for each month in this table. Year to Date, and Total Expenses are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9D4E7A-F4ED-444D-8DAB-8AF1C80433A3}" name="ActualRevenue" displayName="ActualRevenue" ref="B4:O9" totalsRowCount="1" headerRowDxfId="32" dataDxfId="30" headerRowBorderDxfId="31" tableBorderDxfId="29" totalsRowBorderDxfId="28">
  <autoFilter ref="B4:O8" xr:uid="{B429E446-6C87-4362-90DC-A7A76B5456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7FD5F5-017B-44B1-83B3-699CE382177C}" name="REVENUE" totalsRowLabel="Net Sales" dataDxfId="27" totalsRowDxfId="26"/>
    <tableColumn id="2" xr3:uid="{FCEEBF47-61A1-45D9-8887-771D9FEAEC1A}" name="JAN" totalsRowFunction="sum" dataDxfId="25" totalsRowDxfId="24"/>
    <tableColumn id="3" xr3:uid="{F04D843E-EECB-469A-B411-15BD17F1E5BB}" name="FEB" totalsRowFunction="sum" dataDxfId="23" totalsRowDxfId="22"/>
    <tableColumn id="4" xr3:uid="{BCDEE6EC-CDA9-4C65-A8C6-6DE4EBEEEE74}" name="MAR" totalsRowFunction="sum" dataDxfId="21" totalsRowDxfId="20"/>
    <tableColumn id="5" xr3:uid="{30A6C384-BAED-4B05-974C-463D2C79EA9F}" name="APR" totalsRowFunction="sum" dataDxfId="19" totalsRowDxfId="18"/>
    <tableColumn id="6" xr3:uid="{8DD5E57F-E567-4D79-A269-C4F8DE158B0D}" name="MAY" totalsRowFunction="sum" dataDxfId="17" totalsRowDxfId="16"/>
    <tableColumn id="7" xr3:uid="{351DCA6D-33D9-481E-8D59-8A914590BBC9}" name="JUN" totalsRowFunction="sum" dataDxfId="15" totalsRowDxfId="14"/>
    <tableColumn id="8" xr3:uid="{47D5B0E3-47FD-4021-84D1-3556FB866818}" name="JUL" totalsRowFunction="sum" dataDxfId="13" totalsRowDxfId="12"/>
    <tableColumn id="9" xr3:uid="{1F7D3722-33F9-47EC-B520-E0BC4506BF00}" name="AUG" totalsRowFunction="sum" dataDxfId="11" totalsRowDxfId="10"/>
    <tableColumn id="10" xr3:uid="{6A0FEE84-7C74-406D-8D16-812EA8F8E679}" name="SEP" totalsRowFunction="sum" dataDxfId="9" totalsRowDxfId="8"/>
    <tableColumn id="11" xr3:uid="{87FE37A0-0E08-4148-8503-E93A0D76B669}" name="OCT" totalsRowFunction="sum" dataDxfId="7" totalsRowDxfId="6"/>
    <tableColumn id="12" xr3:uid="{F348984A-AC79-40C2-A5C7-95B21F89BD98}" name="NOV" totalsRowFunction="sum" dataDxfId="5" totalsRowDxfId="4"/>
    <tableColumn id="13" xr3:uid="{47597844-517F-4255-8D4B-703CEF331EB8}" name="DEC" totalsRowFunction="sum" dataDxfId="3" totalsRowDxfId="2"/>
    <tableColumn id="14" xr3:uid="{3544716F-16C1-45BE-A576-2F4FA1D35059}" name="YTD" totalsRowFunction="custom" dataDxfId="1" totalsRowDxfId="0">
      <calculatedColumnFormula>SUM(C5:N5)</calculatedColumnFormula>
      <totalsRowFormula>SUM(ActualRevenue[[#Totals],[JAN]:[DEC]])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bijnorbusiness.com/home-based-business-ideas-zero-investment-high-profit/" TargetMode="External"/><Relationship Id="rId13" Type="http://schemas.openxmlformats.org/officeDocument/2006/relationships/hyperlink" Target="https://bijnorbusiness.com/make-money-from-instagram/" TargetMode="External"/><Relationship Id="rId18" Type="http://schemas.openxmlformats.org/officeDocument/2006/relationships/hyperlink" Target="https://bijnorbusiness.com/business-idea-list/" TargetMode="External"/><Relationship Id="rId26" Type="http://schemas.openxmlformats.org/officeDocument/2006/relationships/hyperlink" Target="https://bijnorbusiness.com/highest-paying-jobs-in-india/" TargetMode="External"/><Relationship Id="rId3" Type="http://schemas.openxmlformats.org/officeDocument/2006/relationships/hyperlink" Target="https://bijnorbusiness.com/best-products-to-sell-online-quick-business-ideas/" TargetMode="External"/><Relationship Id="rId21" Type="http://schemas.openxmlformats.org/officeDocument/2006/relationships/hyperlink" Target="https://bijnorbusiness.com/increase-youtube-watchtime-quickly/" TargetMode="External"/><Relationship Id="rId34" Type="http://schemas.openxmlformats.org/officeDocument/2006/relationships/hyperlink" Target="https://bijnorbusiness.com/increase-youtube-watchtime-quickly/" TargetMode="External"/><Relationship Id="rId7" Type="http://schemas.openxmlformats.org/officeDocument/2006/relationships/hyperlink" Target="https://bijnorbusiness.com/earn-by-t-shirt-printing-business/" TargetMode="External"/><Relationship Id="rId12" Type="http://schemas.openxmlformats.org/officeDocument/2006/relationships/hyperlink" Target="https://bijnorbusiness.com/make-money-with-telegram-app/" TargetMode="External"/><Relationship Id="rId17" Type="http://schemas.openxmlformats.org/officeDocument/2006/relationships/hyperlink" Target="https://bijnorbusiness.com/business-ideas-under-10000/" TargetMode="External"/><Relationship Id="rId25" Type="http://schemas.openxmlformats.org/officeDocument/2006/relationships/hyperlink" Target="https://bijnorbusiness.com/4-phase-how-to-earn-money-online-from-books-40k-per-month/" TargetMode="External"/><Relationship Id="rId33" Type="http://schemas.openxmlformats.org/officeDocument/2006/relationships/hyperlink" Target="https://bijnorbusiness.com/led-bulb-repairing-business-idea/" TargetMode="External"/><Relationship Id="rId2" Type="http://schemas.openxmlformats.org/officeDocument/2006/relationships/hyperlink" Target="https://bijnorbusiness.com/small-business-ideas/" TargetMode="External"/><Relationship Id="rId16" Type="http://schemas.openxmlformats.org/officeDocument/2006/relationships/hyperlink" Target="https://bijnorbusiness.com/business-ideas-for-accountant/" TargetMode="External"/><Relationship Id="rId20" Type="http://schemas.openxmlformats.org/officeDocument/2006/relationships/hyperlink" Target="https://bijnorbusiness.com/increase-organic-subscribers-on-youtube/" TargetMode="External"/><Relationship Id="rId29" Type="http://schemas.openxmlformats.org/officeDocument/2006/relationships/hyperlink" Target="https://bijnorbusiness.com/must-read-books-for-entrepreneurs-businessman/" TargetMode="External"/><Relationship Id="rId1" Type="http://schemas.openxmlformats.org/officeDocument/2006/relationships/hyperlink" Target="http://www.techguruplus.com/" TargetMode="External"/><Relationship Id="rId6" Type="http://schemas.openxmlformats.org/officeDocument/2006/relationships/hyperlink" Target="https://bijnorbusiness.com/best-platforms-to-sell-online-earn-money/" TargetMode="External"/><Relationship Id="rId11" Type="http://schemas.openxmlformats.org/officeDocument/2006/relationships/hyperlink" Target="https://bijnorbusiness.com/increase-organic-followers-on-instagram/" TargetMode="External"/><Relationship Id="rId24" Type="http://schemas.openxmlformats.org/officeDocument/2006/relationships/hyperlink" Target="https://bijnorbusiness.com/business-ideas-for-college-student/" TargetMode="External"/><Relationship Id="rId32" Type="http://schemas.openxmlformats.org/officeDocument/2006/relationships/hyperlink" Target="https://bijnorbusiness.com/earn-money-by-voiceover-audio-recording/" TargetMode="External"/><Relationship Id="rId37" Type="http://schemas.openxmlformats.org/officeDocument/2006/relationships/drawing" Target="../drawings/drawing1.xml"/><Relationship Id="rId5" Type="http://schemas.openxmlformats.org/officeDocument/2006/relationships/hyperlink" Target="https://bijnorbusiness.com/passive-income-ideas-to-earn/" TargetMode="External"/><Relationship Id="rId15" Type="http://schemas.openxmlformats.org/officeDocument/2006/relationships/hyperlink" Target="https://bijnorbusiness.com/how-to-earn-50k-per-month-online/" TargetMode="External"/><Relationship Id="rId23" Type="http://schemas.openxmlformats.org/officeDocument/2006/relationships/hyperlink" Target="https://bijnorbusiness.com/top-best-youtube-channel-ideas/" TargetMode="External"/><Relationship Id="rId28" Type="http://schemas.openxmlformats.org/officeDocument/2006/relationships/hyperlink" Target="https://bijnorbusiness.com/make-money-from-app-development/" TargetMode="External"/><Relationship Id="rId36" Type="http://schemas.openxmlformats.org/officeDocument/2006/relationships/hyperlink" Target="https://bijnorbusiness.com/led-bulb-repairing-business-idea/" TargetMode="External"/><Relationship Id="rId10" Type="http://schemas.openxmlformats.org/officeDocument/2006/relationships/hyperlink" Target="https://bijnorbusiness.com/profitable-online-business-ideas-low-investment-high-profit/" TargetMode="External"/><Relationship Id="rId19" Type="http://schemas.openxmlformats.org/officeDocument/2006/relationships/hyperlink" Target="https://bijnorbusiness.com/start-online-tuition-business-earn-money/" TargetMode="External"/><Relationship Id="rId31" Type="http://schemas.openxmlformats.org/officeDocument/2006/relationships/hyperlink" Target="https://bijnorbusiness.com/youtube-money-making-tips-tricks/" TargetMode="External"/><Relationship Id="rId4" Type="http://schemas.openxmlformats.org/officeDocument/2006/relationships/hyperlink" Target="https://bijnorbusiness.com/earn-from-instagram-business-ideas/" TargetMode="External"/><Relationship Id="rId9" Type="http://schemas.openxmlformats.org/officeDocument/2006/relationships/hyperlink" Target="https://bijnorbusiness.com/become-amazon-seller-earn-from-amazon/" TargetMode="External"/><Relationship Id="rId14" Type="http://schemas.openxmlformats.org/officeDocument/2006/relationships/hyperlink" Target="https://bijnorbusiness.com/business-ideas-for-women/" TargetMode="External"/><Relationship Id="rId22" Type="http://schemas.openxmlformats.org/officeDocument/2006/relationships/hyperlink" Target="https://bijnorbusiness.com/grow-youtube-channel-fast/" TargetMode="External"/><Relationship Id="rId27" Type="http://schemas.openxmlformats.org/officeDocument/2006/relationships/hyperlink" Target="https://bijnorbusiness.com/business-ideas-for-mechanical-engineer/" TargetMode="External"/><Relationship Id="rId30" Type="http://schemas.openxmlformats.org/officeDocument/2006/relationships/hyperlink" Target="https://bijnorbusiness.com/business-ideas-for-college-students/" TargetMode="External"/><Relationship Id="rId35" Type="http://schemas.openxmlformats.org/officeDocument/2006/relationships/hyperlink" Target="https://bijnorbusiness.com/grow-youtube-channel-fa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3EA9-4AD8-46E1-9D02-767C1F9562A6}">
  <sheetPr>
    <tabColor theme="8" tint="-0.499984740745262"/>
  </sheetPr>
  <dimension ref="A1:C41"/>
  <sheetViews>
    <sheetView zoomScaleNormal="100" workbookViewId="0"/>
  </sheetViews>
  <sheetFormatPr defaultColWidth="9.140625" defaultRowHeight="15" x14ac:dyDescent="0.25"/>
  <cols>
    <col min="1" max="1" width="2.7109375" style="2" customWidth="1"/>
    <col min="2" max="2" width="99.140625" style="1" customWidth="1"/>
    <col min="3" max="3" width="2.5703125" style="1" customWidth="1"/>
    <col min="4" max="16384" width="9.140625" style="1"/>
  </cols>
  <sheetData>
    <row r="1" spans="1:3" s="4" customFormat="1" ht="30" customHeight="1" x14ac:dyDescent="0.25">
      <c r="A1" s="3"/>
      <c r="B1" s="50" t="s">
        <v>47</v>
      </c>
      <c r="C1" s="3"/>
    </row>
    <row r="2" spans="1:3" s="5" customFormat="1" ht="20.100000000000001" customHeight="1" x14ac:dyDescent="0.25">
      <c r="A2" s="3"/>
      <c r="B2" s="111" t="s">
        <v>50</v>
      </c>
      <c r="C2" s="3"/>
    </row>
    <row r="3" spans="1:3" s="5" customFormat="1" ht="20.100000000000001" customHeight="1" x14ac:dyDescent="0.25">
      <c r="A3" s="3"/>
      <c r="B3" s="111" t="s">
        <v>51</v>
      </c>
      <c r="C3" s="3"/>
    </row>
    <row r="4" spans="1:3" s="5" customFormat="1" ht="20.100000000000001" customHeight="1" x14ac:dyDescent="0.25">
      <c r="A4" s="3"/>
      <c r="B4" s="111" t="s">
        <v>52</v>
      </c>
      <c r="C4" s="3"/>
    </row>
    <row r="5" spans="1:3" s="5" customFormat="1" ht="20.100000000000001" customHeight="1" x14ac:dyDescent="0.25">
      <c r="A5" s="3"/>
      <c r="B5" s="111" t="s">
        <v>54</v>
      </c>
      <c r="C5" s="3"/>
    </row>
    <row r="6" spans="1:3" s="5" customFormat="1" ht="30" customHeight="1" x14ac:dyDescent="0.25">
      <c r="A6" s="3"/>
      <c r="B6" s="112" t="s">
        <v>53</v>
      </c>
      <c r="C6" s="3"/>
    </row>
    <row r="7" spans="1:3" s="5" customFormat="1" ht="28.5" customHeight="1" x14ac:dyDescent="0.25">
      <c r="A7" s="3"/>
      <c r="B7" s="111" t="s">
        <v>48</v>
      </c>
      <c r="C7" s="3"/>
    </row>
    <row r="8" spans="1:3" s="5" customFormat="1" ht="30" customHeight="1" x14ac:dyDescent="0.25">
      <c r="A8" s="3"/>
      <c r="B8" s="111" t="s">
        <v>49</v>
      </c>
      <c r="C8" s="3"/>
    </row>
    <row r="9" spans="1:3" s="5" customFormat="1" ht="12" customHeight="1" x14ac:dyDescent="0.25">
      <c r="A9" s="3"/>
      <c r="B9" s="7"/>
      <c r="C9" s="3"/>
    </row>
    <row r="10" spans="1:3" s="5" customFormat="1" x14ac:dyDescent="0.25">
      <c r="A10" s="3"/>
      <c r="B10" s="6"/>
    </row>
    <row r="11" spans="1:3" s="5" customFormat="1" x14ac:dyDescent="0.25">
      <c r="A11" s="3"/>
      <c r="B11" s="6"/>
    </row>
    <row r="12" spans="1:3" s="5" customFormat="1" x14ac:dyDescent="0.25">
      <c r="A12" s="3"/>
      <c r="B12" s="6"/>
    </row>
    <row r="13" spans="1:3" s="5" customFormat="1" x14ac:dyDescent="0.25">
      <c r="A13" s="3"/>
      <c r="B13" s="6"/>
    </row>
    <row r="14" spans="1:3" s="5" customFormat="1" x14ac:dyDescent="0.25">
      <c r="A14" s="3"/>
      <c r="B14" s="6"/>
    </row>
    <row r="15" spans="1:3" s="5" customFormat="1" x14ac:dyDescent="0.25">
      <c r="A15" s="3"/>
      <c r="B15" s="6"/>
    </row>
    <row r="16" spans="1:3" s="5" customFormat="1" x14ac:dyDescent="0.25">
      <c r="A16" s="3"/>
      <c r="B16" s="6"/>
    </row>
    <row r="17" spans="1:2" s="5" customFormat="1" x14ac:dyDescent="0.25">
      <c r="A17" s="3"/>
      <c r="B17" s="6"/>
    </row>
    <row r="18" spans="1:2" s="5" customFormat="1" x14ac:dyDescent="0.25">
      <c r="A18" s="3"/>
      <c r="B18" s="6"/>
    </row>
    <row r="19" spans="1:2" s="5" customFormat="1" x14ac:dyDescent="0.25">
      <c r="A19" s="3"/>
      <c r="B19" s="6"/>
    </row>
    <row r="20" spans="1:2" s="5" customFormat="1" x14ac:dyDescent="0.25">
      <c r="A20" s="3"/>
      <c r="B20" s="6"/>
    </row>
    <row r="21" spans="1:2" s="5" customFormat="1" x14ac:dyDescent="0.25">
      <c r="A21" s="3"/>
      <c r="B21" s="6"/>
    </row>
    <row r="22" spans="1:2" s="5" customFormat="1" x14ac:dyDescent="0.25">
      <c r="A22" s="3"/>
      <c r="B22" s="6"/>
    </row>
    <row r="23" spans="1:2" s="5" customFormat="1" x14ac:dyDescent="0.25">
      <c r="A23" s="3"/>
      <c r="B23" s="6"/>
    </row>
    <row r="24" spans="1:2" s="5" customFormat="1" x14ac:dyDescent="0.25">
      <c r="A24" s="3"/>
      <c r="B24" s="6"/>
    </row>
    <row r="25" spans="1:2" s="5" customFormat="1" x14ac:dyDescent="0.25">
      <c r="A25" s="3"/>
      <c r="B25" s="6"/>
    </row>
    <row r="26" spans="1:2" s="5" customFormat="1" x14ac:dyDescent="0.25">
      <c r="A26" s="3"/>
      <c r="B26" s="6"/>
    </row>
    <row r="27" spans="1:2" s="5" customFormat="1" x14ac:dyDescent="0.25">
      <c r="A27" s="3"/>
      <c r="B27" s="6"/>
    </row>
    <row r="28" spans="1:2" s="5" customFormat="1" x14ac:dyDescent="0.25">
      <c r="A28" s="3"/>
      <c r="B28" s="6"/>
    </row>
    <row r="29" spans="1:2" s="5" customFormat="1" x14ac:dyDescent="0.25">
      <c r="A29" s="3"/>
      <c r="B29" s="6"/>
    </row>
    <row r="30" spans="1:2" s="5" customFormat="1" x14ac:dyDescent="0.25">
      <c r="A30" s="3"/>
      <c r="B30" s="6"/>
    </row>
    <row r="31" spans="1:2" s="5" customFormat="1" x14ac:dyDescent="0.25">
      <c r="A31" s="3"/>
      <c r="B31" s="6"/>
    </row>
    <row r="32" spans="1:2" s="5" customFormat="1" x14ac:dyDescent="0.25">
      <c r="A32" s="3"/>
      <c r="B32" s="6"/>
    </row>
    <row r="33" spans="1:1" s="5" customFormat="1" x14ac:dyDescent="0.25">
      <c r="A33" s="3"/>
    </row>
    <row r="34" spans="1:1" s="5" customFormat="1" x14ac:dyDescent="0.25">
      <c r="A34" s="3"/>
    </row>
    <row r="35" spans="1:1" s="5" customFormat="1" x14ac:dyDescent="0.25">
      <c r="A35" s="3"/>
    </row>
    <row r="36" spans="1:1" s="5" customFormat="1" x14ac:dyDescent="0.25">
      <c r="A36" s="3"/>
    </row>
    <row r="37" spans="1:1" s="5" customFormat="1" x14ac:dyDescent="0.25">
      <c r="A37" s="3"/>
    </row>
    <row r="38" spans="1:1" s="5" customFormat="1" x14ac:dyDescent="0.25">
      <c r="A38" s="3"/>
    </row>
    <row r="39" spans="1:1" s="5" customFormat="1" x14ac:dyDescent="0.25">
      <c r="A39" s="3"/>
    </row>
    <row r="40" spans="1:1" s="5" customFormat="1" x14ac:dyDescent="0.25">
      <c r="A40" s="3"/>
    </row>
    <row r="41" spans="1:1" s="5" customFormat="1" x14ac:dyDescent="0.25">
      <c r="A41" s="3"/>
    </row>
  </sheetData>
  <pageMargins left="0.7" right="0.7" top="0.75" bottom="0.75" header="0.3" footer="0.3"/>
  <pageSetup orientation="portrait" horizontalDpi="1200" verticalDpi="1200" r:id="rId1"/>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40"/>
  <sheetViews>
    <sheetView tabSelected="1" zoomScaleNormal="100" workbookViewId="0"/>
  </sheetViews>
  <sheetFormatPr defaultColWidth="9.140625" defaultRowHeight="15" x14ac:dyDescent="0.25"/>
  <cols>
    <col min="1" max="1" width="2.7109375" style="71" customWidth="1"/>
    <col min="2" max="2" width="99.140625" style="1" customWidth="1"/>
    <col min="3" max="3" width="2.5703125" style="1" customWidth="1"/>
    <col min="4" max="16384" width="9.140625" style="1"/>
  </cols>
  <sheetData>
    <row r="1" spans="1:3" s="4" customFormat="1" ht="30" customHeight="1" x14ac:dyDescent="0.25">
      <c r="A1" s="67"/>
      <c r="B1" s="50" t="s">
        <v>0</v>
      </c>
      <c r="C1" s="3"/>
    </row>
    <row r="2" spans="1:3" s="5" customFormat="1" ht="79.349999999999994" customHeight="1" x14ac:dyDescent="0.25">
      <c r="A2" s="94"/>
      <c r="B2" s="111" t="s">
        <v>1</v>
      </c>
      <c r="C2" s="3"/>
    </row>
    <row r="3" spans="1:3" s="5" customFormat="1" ht="73.349999999999994" customHeight="1" x14ac:dyDescent="0.25">
      <c r="A3" s="67"/>
      <c r="B3" s="111" t="s">
        <v>57</v>
      </c>
      <c r="C3" s="3"/>
    </row>
    <row r="4" spans="1:3" s="5" customFormat="1" ht="78.599999999999994" customHeight="1" x14ac:dyDescent="0.25">
      <c r="A4" s="94"/>
      <c r="B4" s="111" t="s">
        <v>58</v>
      </c>
      <c r="C4" s="3"/>
    </row>
    <row r="5" spans="1:3" s="5" customFormat="1" ht="59.1" customHeight="1" x14ac:dyDescent="0.25">
      <c r="A5" s="67"/>
      <c r="B5" s="113" t="s">
        <v>2</v>
      </c>
      <c r="C5" s="3"/>
    </row>
    <row r="6" spans="1:3" s="5" customFormat="1" ht="79.349999999999994" customHeight="1" x14ac:dyDescent="0.25">
      <c r="A6" s="67"/>
      <c r="B6" s="111" t="s">
        <v>55</v>
      </c>
      <c r="C6" s="3"/>
    </row>
    <row r="7" spans="1:3" s="5" customFormat="1" ht="68.099999999999994" customHeight="1" x14ac:dyDescent="0.25">
      <c r="A7" s="67"/>
      <c r="B7" s="111" t="s">
        <v>56</v>
      </c>
      <c r="C7" s="3"/>
    </row>
    <row r="8" spans="1:3" s="5" customFormat="1" x14ac:dyDescent="0.25">
      <c r="A8" s="67"/>
      <c r="B8" s="7"/>
      <c r="C8" s="3"/>
    </row>
    <row r="9" spans="1:3" s="5" customFormat="1" x14ac:dyDescent="0.25">
      <c r="A9" s="67"/>
      <c r="B9" s="6"/>
    </row>
    <row r="10" spans="1:3" s="5" customFormat="1" x14ac:dyDescent="0.25">
      <c r="A10" s="67"/>
      <c r="B10" s="6"/>
    </row>
    <row r="11" spans="1:3" s="5" customFormat="1" x14ac:dyDescent="0.25">
      <c r="A11" s="67"/>
      <c r="B11" s="6"/>
    </row>
    <row r="12" spans="1:3" s="5" customFormat="1" x14ac:dyDescent="0.25">
      <c r="A12" s="67"/>
      <c r="B12" s="6"/>
    </row>
    <row r="13" spans="1:3" s="5" customFormat="1" x14ac:dyDescent="0.25">
      <c r="A13" s="67"/>
      <c r="B13" s="6"/>
    </row>
    <row r="14" spans="1:3" s="5" customFormat="1" x14ac:dyDescent="0.25">
      <c r="A14" s="67"/>
      <c r="B14" s="6"/>
    </row>
    <row r="15" spans="1:3" s="5" customFormat="1" x14ac:dyDescent="0.25">
      <c r="A15" s="67"/>
      <c r="B15" s="6"/>
    </row>
    <row r="16" spans="1:3" s="5" customFormat="1" x14ac:dyDescent="0.25">
      <c r="A16" s="67"/>
      <c r="B16" s="6"/>
    </row>
    <row r="17" spans="1:2" s="5" customFormat="1" x14ac:dyDescent="0.25">
      <c r="A17" s="67"/>
      <c r="B17" s="6"/>
    </row>
    <row r="18" spans="1:2" s="5" customFormat="1" x14ac:dyDescent="0.25">
      <c r="A18" s="67"/>
      <c r="B18" s="6"/>
    </row>
    <row r="19" spans="1:2" s="5" customFormat="1" x14ac:dyDescent="0.25">
      <c r="A19" s="67"/>
      <c r="B19" s="6"/>
    </row>
    <row r="20" spans="1:2" s="5" customFormat="1" x14ac:dyDescent="0.25">
      <c r="A20" s="67"/>
      <c r="B20" s="6"/>
    </row>
    <row r="21" spans="1:2" s="5" customFormat="1" x14ac:dyDescent="0.25">
      <c r="A21" s="67"/>
      <c r="B21" s="6"/>
    </row>
    <row r="22" spans="1:2" s="5" customFormat="1" x14ac:dyDescent="0.25">
      <c r="A22" s="67"/>
      <c r="B22" s="6"/>
    </row>
    <row r="23" spans="1:2" s="5" customFormat="1" x14ac:dyDescent="0.25">
      <c r="A23" s="67"/>
      <c r="B23" s="6"/>
    </row>
    <row r="24" spans="1:2" s="5" customFormat="1" x14ac:dyDescent="0.25">
      <c r="A24" s="67"/>
      <c r="B24" s="6"/>
    </row>
    <row r="25" spans="1:2" s="5" customFormat="1" x14ac:dyDescent="0.25">
      <c r="A25" s="67"/>
      <c r="B25" s="6"/>
    </row>
    <row r="26" spans="1:2" s="5" customFormat="1" x14ac:dyDescent="0.25">
      <c r="A26" s="67"/>
      <c r="B26" s="6"/>
    </row>
    <row r="27" spans="1:2" s="5" customFormat="1" x14ac:dyDescent="0.25">
      <c r="A27" s="67"/>
      <c r="B27" s="6"/>
    </row>
    <row r="28" spans="1:2" s="5" customFormat="1" x14ac:dyDescent="0.25">
      <c r="A28" s="67"/>
      <c r="B28" s="6"/>
    </row>
    <row r="29" spans="1:2" s="5" customFormat="1" x14ac:dyDescent="0.25">
      <c r="A29" s="67"/>
      <c r="B29" s="6"/>
    </row>
    <row r="30" spans="1:2" s="5" customFormat="1" x14ac:dyDescent="0.25">
      <c r="A30" s="67"/>
      <c r="B30" s="6"/>
    </row>
    <row r="31" spans="1:2" s="5" customFormat="1" x14ac:dyDescent="0.25">
      <c r="A31" s="67"/>
      <c r="B31" s="6"/>
    </row>
    <row r="32" spans="1:2" s="5" customFormat="1" x14ac:dyDescent="0.25">
      <c r="A32" s="67"/>
    </row>
    <row r="33" spans="1:1" s="5" customFormat="1" x14ac:dyDescent="0.25">
      <c r="A33" s="67"/>
    </row>
    <row r="34" spans="1:1" s="5" customFormat="1" x14ac:dyDescent="0.25">
      <c r="A34" s="67"/>
    </row>
    <row r="35" spans="1:1" s="5" customFormat="1" x14ac:dyDescent="0.25">
      <c r="A35" s="67"/>
    </row>
    <row r="36" spans="1:1" s="5" customFormat="1" x14ac:dyDescent="0.25">
      <c r="A36" s="67"/>
    </row>
    <row r="37" spans="1:1" s="5" customFormat="1" x14ac:dyDescent="0.25">
      <c r="A37" s="67"/>
    </row>
    <row r="38" spans="1:1" s="5" customFormat="1" x14ac:dyDescent="0.25">
      <c r="A38" s="67"/>
    </row>
    <row r="39" spans="1:1" s="5" customFormat="1" x14ac:dyDescent="0.25">
      <c r="A39" s="67"/>
    </row>
    <row r="40" spans="1:1" s="5" customFormat="1" x14ac:dyDescent="0.25">
      <c r="A40" s="67"/>
    </row>
  </sheetData>
  <dataValidations count="7">
    <dataValidation allowBlank="1" showInputMessage="1" showErrorMessage="1" prompt="This worksheet provides an overview of business financial plan, estimating guidelines, and instructions on how to use the templates to calculate Start-up Costs and Profit or Loss. " sqref="A1" xr:uid="{4B1998CF-8317-4106-8880-CAC8F2A209AB}"/>
    <dataValidation allowBlank="1" showInputMessage="1" showErrorMessage="1" prompt="An overview of business plan is in cell at right." sqref="A2" xr:uid="{7EE84830-8262-4614-84FB-A2D03F296867}"/>
    <dataValidation allowBlank="1" showInputMessage="1" showErrorMessage="1" prompt="An overview of Projected Start-Up Costs is in cell at right." sqref="A3" xr:uid="{A2DBB060-C7C0-4CE6-A3E3-FBB2F9F362FD}"/>
    <dataValidation allowBlank="1" showInputMessage="1" showErrorMessage="1" prompt="An overview of Projected Profit and Loss Model is in cell at right." sqref="A4" xr:uid="{7CE102E1-B1A2-4A29-B749-E91BC9DD65B7}"/>
    <dataValidation allowBlank="1" showInputMessage="1" showErrorMessage="1" prompt="Few guidelines are in cell at right." sqref="A5" xr:uid="{D53C1DBA-BFD6-417B-9BD6-4BD6391C813C}"/>
    <dataValidation allowBlank="1" showInputMessage="1" showErrorMessage="1" prompt="Guidelines on estimating Revenues are in cell at right." sqref="A6" xr:uid="{8CE2CC5B-0BE2-47A5-85D2-A52FF2BD60CA}"/>
    <dataValidation allowBlank="1" showInputMessage="1" showErrorMessage="1" prompt="Guidelines on estimating Costs of Goods Sold are in cell at right." sqref="A7" xr:uid="{A8672E21-3882-4764-84C0-886EDBE15E55}"/>
  </dataValidations>
  <pageMargins left="0.7" right="0.7" top="0.75" bottom="0.75" header="0.3" footer="0.3"/>
  <pageSetup orientation="portrait" horizontalDpi="1200" verticalDpi="1200" r:id="rId1"/>
  <rowBreaks count="1" manualBreakCount="1">
    <brk id="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38"/>
  <sheetViews>
    <sheetView zoomScaleNormal="100" workbookViewId="0"/>
  </sheetViews>
  <sheetFormatPr defaultColWidth="9.140625" defaultRowHeight="30" customHeight="1" x14ac:dyDescent="0.25"/>
  <cols>
    <col min="1" max="1" width="2.7109375" style="71" customWidth="1"/>
    <col min="2" max="2" width="42.28515625" style="1" customWidth="1"/>
    <col min="3" max="6" width="19.7109375" style="1" customWidth="1"/>
    <col min="7" max="7" width="2.140625" style="1" customWidth="1"/>
    <col min="8" max="16384" width="9.140625" style="1"/>
  </cols>
  <sheetData>
    <row r="1" spans="1:7" s="16" customFormat="1" ht="20.100000000000001" customHeight="1" x14ac:dyDescent="0.25">
      <c r="A1" s="73"/>
      <c r="B1" s="54" t="s">
        <v>3</v>
      </c>
      <c r="C1" s="55"/>
      <c r="D1" s="55"/>
      <c r="E1" s="55"/>
      <c r="F1" s="56"/>
      <c r="G1" s="15"/>
    </row>
    <row r="2" spans="1:7" s="22" customFormat="1" ht="20.100000000000001" customHeight="1" x14ac:dyDescent="0.25">
      <c r="A2" s="66"/>
      <c r="B2" s="17" t="s">
        <v>4</v>
      </c>
      <c r="C2" s="120">
        <f ca="1">TODAY()</f>
        <v>44825</v>
      </c>
      <c r="D2" s="121"/>
      <c r="E2" s="121"/>
      <c r="F2" s="122"/>
      <c r="G2" s="18"/>
    </row>
    <row r="3" spans="1:7" s="5" customFormat="1" ht="9" customHeight="1" x14ac:dyDescent="0.25">
      <c r="A3" s="67"/>
      <c r="B3" s="74"/>
      <c r="C3" s="75"/>
      <c r="D3" s="75"/>
      <c r="E3" s="75"/>
      <c r="F3" s="76"/>
      <c r="G3" s="3"/>
    </row>
    <row r="4" spans="1:7" s="22" customFormat="1" ht="20.100000000000001" customHeight="1" thickBot="1" x14ac:dyDescent="0.3">
      <c r="A4" s="66"/>
      <c r="B4" s="85" t="s">
        <v>5</v>
      </c>
      <c r="C4" s="84" t="s">
        <v>6</v>
      </c>
      <c r="D4" s="82" t="s">
        <v>7</v>
      </c>
      <c r="E4" s="82" t="s">
        <v>8</v>
      </c>
      <c r="F4" s="83" t="s">
        <v>9</v>
      </c>
      <c r="G4" s="18"/>
    </row>
    <row r="5" spans="1:7" s="23" customFormat="1" ht="16.350000000000001" customHeight="1" thickTop="1" x14ac:dyDescent="0.25">
      <c r="A5" s="68"/>
      <c r="B5" s="77" t="s">
        <v>10</v>
      </c>
      <c r="C5" s="78"/>
      <c r="D5" s="79"/>
      <c r="E5" s="79"/>
      <c r="F5" s="80">
        <f>(C5*D5)+IF(E5&gt;0,E5,0)</f>
        <v>0</v>
      </c>
      <c r="G5" s="19"/>
    </row>
    <row r="6" spans="1:7" s="23" customFormat="1" ht="16.350000000000001" customHeight="1" x14ac:dyDescent="0.25">
      <c r="A6" s="68"/>
      <c r="B6" s="39" t="s">
        <v>11</v>
      </c>
      <c r="C6" s="12"/>
      <c r="D6" s="13"/>
      <c r="E6" s="13"/>
      <c r="F6" s="40">
        <f t="shared" ref="F6:F9" si="0">(C6*D6)+IF(E6&gt;0,E6,0)</f>
        <v>0</v>
      </c>
      <c r="G6" s="19"/>
    </row>
    <row r="7" spans="1:7" s="23" customFormat="1" ht="16.350000000000001" customHeight="1" x14ac:dyDescent="0.25">
      <c r="A7" s="68"/>
      <c r="B7" s="39" t="s">
        <v>12</v>
      </c>
      <c r="C7" s="12"/>
      <c r="D7" s="13"/>
      <c r="E7" s="13"/>
      <c r="F7" s="40">
        <f t="shared" si="0"/>
        <v>0</v>
      </c>
      <c r="G7" s="19"/>
    </row>
    <row r="8" spans="1:7" s="23" customFormat="1" ht="16.350000000000001" customHeight="1" x14ac:dyDescent="0.25">
      <c r="A8" s="68"/>
      <c r="B8" s="39" t="s">
        <v>13</v>
      </c>
      <c r="C8" s="12"/>
      <c r="D8" s="13"/>
      <c r="E8" s="13"/>
      <c r="F8" s="40">
        <f t="shared" si="0"/>
        <v>0</v>
      </c>
      <c r="G8" s="19"/>
    </row>
    <row r="9" spans="1:7" s="23" customFormat="1" ht="16.350000000000001" customHeight="1" x14ac:dyDescent="0.25">
      <c r="A9" s="68"/>
      <c r="B9" s="39" t="s">
        <v>14</v>
      </c>
      <c r="C9" s="12"/>
      <c r="D9" s="13"/>
      <c r="E9" s="13"/>
      <c r="F9" s="40">
        <f t="shared" si="0"/>
        <v>0</v>
      </c>
      <c r="G9" s="19"/>
    </row>
    <row r="10" spans="1:7" s="23" customFormat="1" ht="16.350000000000001" customHeight="1" x14ac:dyDescent="0.25">
      <c r="A10" s="68"/>
      <c r="B10" s="51" t="s">
        <v>15</v>
      </c>
      <c r="C10" s="52"/>
      <c r="D10" s="52"/>
      <c r="E10" s="52"/>
      <c r="F10" s="81">
        <f>SUBTOTAL(109,StartUp[TOTAL COST])</f>
        <v>0</v>
      </c>
      <c r="G10" s="19"/>
    </row>
    <row r="11" spans="1:7" s="23" customFormat="1" ht="9" customHeight="1" x14ac:dyDescent="0.25">
      <c r="A11" s="68"/>
      <c r="B11" s="11"/>
      <c r="C11" s="8"/>
      <c r="D11" s="8"/>
      <c r="E11" s="8"/>
      <c r="F11" s="8"/>
      <c r="G11" s="19"/>
    </row>
    <row r="12" spans="1:7" s="23" customFormat="1" ht="30" customHeight="1" x14ac:dyDescent="0.25">
      <c r="A12" s="68"/>
      <c r="B12" s="9"/>
      <c r="C12" s="10"/>
      <c r="D12" s="10"/>
      <c r="E12" s="10"/>
      <c r="F12" s="10"/>
    </row>
    <row r="13" spans="1:7" s="23" customFormat="1" ht="30" customHeight="1" x14ac:dyDescent="0.25">
      <c r="A13" s="68"/>
      <c r="B13" s="10"/>
      <c r="C13" s="10"/>
      <c r="D13" s="10"/>
      <c r="E13" s="10"/>
      <c r="F13" s="10"/>
    </row>
    <row r="14" spans="1:7" s="23" customFormat="1" ht="30" customHeight="1" x14ac:dyDescent="0.25">
      <c r="A14" s="68"/>
      <c r="B14" s="5"/>
      <c r="C14" s="5"/>
      <c r="D14" s="5"/>
      <c r="E14" s="5"/>
      <c r="F14" s="5"/>
    </row>
    <row r="15" spans="1:7" s="23" customFormat="1" ht="30" customHeight="1" x14ac:dyDescent="0.25">
      <c r="A15" s="68"/>
      <c r="B15" s="5"/>
      <c r="C15" s="5"/>
      <c r="D15" s="5"/>
      <c r="E15" s="5"/>
      <c r="F15" s="5"/>
    </row>
    <row r="16" spans="1:7" s="23" customFormat="1" ht="30" customHeight="1" x14ac:dyDescent="0.25">
      <c r="A16" s="68"/>
      <c r="B16" s="5"/>
      <c r="C16" s="5"/>
      <c r="D16" s="5"/>
      <c r="E16" s="5"/>
      <c r="F16" s="5"/>
    </row>
    <row r="17" spans="1:6" s="23" customFormat="1" ht="30" customHeight="1" x14ac:dyDescent="0.25">
      <c r="A17" s="68"/>
      <c r="B17" s="5"/>
      <c r="C17" s="5"/>
      <c r="D17" s="5"/>
      <c r="E17" s="5"/>
      <c r="F17" s="5"/>
    </row>
    <row r="18" spans="1:6" s="23" customFormat="1" ht="30" customHeight="1" x14ac:dyDescent="0.25">
      <c r="A18" s="68"/>
      <c r="B18" s="5"/>
      <c r="C18" s="5"/>
      <c r="D18" s="5"/>
      <c r="E18" s="5"/>
      <c r="F18" s="5"/>
    </row>
    <row r="19" spans="1:6" s="23" customFormat="1" ht="30" customHeight="1" x14ac:dyDescent="0.25">
      <c r="A19" s="68"/>
      <c r="B19" s="5"/>
      <c r="C19" s="5"/>
      <c r="D19" s="5"/>
      <c r="E19" s="5"/>
      <c r="F19" s="5"/>
    </row>
    <row r="20" spans="1:6" s="23" customFormat="1" ht="30" customHeight="1" x14ac:dyDescent="0.25">
      <c r="A20" s="68"/>
      <c r="B20" s="5"/>
      <c r="C20" s="5"/>
      <c r="D20" s="5"/>
      <c r="E20" s="5"/>
      <c r="F20" s="5"/>
    </row>
    <row r="21" spans="1:6" s="23" customFormat="1" ht="30" customHeight="1" x14ac:dyDescent="0.25">
      <c r="A21" s="68"/>
      <c r="B21" s="5"/>
      <c r="C21" s="5"/>
      <c r="D21" s="5"/>
      <c r="E21" s="5"/>
      <c r="F21" s="5"/>
    </row>
    <row r="22" spans="1:6" s="23" customFormat="1" ht="30" customHeight="1" x14ac:dyDescent="0.25">
      <c r="A22" s="68"/>
      <c r="B22" s="1"/>
      <c r="C22" s="1"/>
      <c r="D22" s="1"/>
      <c r="E22" s="1"/>
      <c r="F22" s="1"/>
    </row>
    <row r="23" spans="1:6" s="23" customFormat="1" ht="30" customHeight="1" x14ac:dyDescent="0.25">
      <c r="A23" s="68"/>
      <c r="B23" s="1"/>
      <c r="C23" s="1"/>
      <c r="D23" s="1"/>
      <c r="E23" s="1"/>
      <c r="F23" s="1"/>
    </row>
    <row r="24" spans="1:6" s="23" customFormat="1" ht="30" customHeight="1" x14ac:dyDescent="0.25">
      <c r="A24" s="68"/>
      <c r="B24" s="1"/>
      <c r="C24" s="1"/>
      <c r="D24" s="1"/>
      <c r="E24" s="1"/>
      <c r="F24" s="1"/>
    </row>
    <row r="25" spans="1:6" s="23" customFormat="1" ht="30" customHeight="1" x14ac:dyDescent="0.25">
      <c r="A25" s="68"/>
      <c r="B25" s="1"/>
      <c r="C25" s="1"/>
      <c r="D25" s="1"/>
      <c r="E25" s="1"/>
      <c r="F25" s="1"/>
    </row>
    <row r="26" spans="1:6" s="23" customFormat="1" ht="30" customHeight="1" x14ac:dyDescent="0.25">
      <c r="A26" s="68"/>
      <c r="B26" s="1"/>
      <c r="C26" s="1"/>
      <c r="D26" s="1"/>
      <c r="E26" s="1"/>
      <c r="F26" s="1"/>
    </row>
    <row r="27" spans="1:6" s="23" customFormat="1" ht="30" customHeight="1" x14ac:dyDescent="0.25">
      <c r="A27" s="68"/>
      <c r="B27" s="1"/>
      <c r="C27" s="1"/>
      <c r="D27" s="1"/>
      <c r="E27" s="1"/>
      <c r="F27" s="1"/>
    </row>
    <row r="28" spans="1:6" s="10" customFormat="1" ht="30" customHeight="1" x14ac:dyDescent="0.25">
      <c r="A28" s="70"/>
      <c r="B28" s="1"/>
      <c r="C28" s="1"/>
      <c r="D28" s="1"/>
      <c r="E28" s="1"/>
      <c r="F28" s="1"/>
    </row>
    <row r="29" spans="1:6" s="10" customFormat="1" ht="30" customHeight="1" x14ac:dyDescent="0.25">
      <c r="A29" s="70"/>
      <c r="B29" s="1"/>
      <c r="C29" s="1"/>
      <c r="D29" s="1"/>
      <c r="E29" s="1"/>
      <c r="F29" s="1"/>
    </row>
    <row r="30" spans="1:6" s="10" customFormat="1" ht="30" customHeight="1" x14ac:dyDescent="0.25">
      <c r="A30" s="70"/>
      <c r="B30" s="1"/>
      <c r="C30" s="1"/>
      <c r="D30" s="1"/>
      <c r="E30" s="1"/>
      <c r="F30" s="1"/>
    </row>
    <row r="31" spans="1:6" s="5" customFormat="1" ht="30" customHeight="1" x14ac:dyDescent="0.25">
      <c r="A31" s="67"/>
      <c r="B31" s="1"/>
      <c r="C31" s="1"/>
      <c r="D31" s="1"/>
      <c r="E31" s="1"/>
      <c r="F31" s="1"/>
    </row>
    <row r="32" spans="1:6" s="5" customFormat="1" ht="30" customHeight="1" x14ac:dyDescent="0.25">
      <c r="A32" s="67"/>
      <c r="B32" s="1"/>
      <c r="C32" s="1"/>
      <c r="D32" s="1"/>
      <c r="E32" s="1"/>
      <c r="F32" s="1"/>
    </row>
    <row r="33" spans="1:6" s="5" customFormat="1" ht="30" customHeight="1" x14ac:dyDescent="0.25">
      <c r="A33" s="67"/>
      <c r="B33" s="1"/>
      <c r="C33" s="1"/>
      <c r="D33" s="1"/>
      <c r="E33" s="1"/>
      <c r="F33" s="1"/>
    </row>
    <row r="34" spans="1:6" s="5" customFormat="1" ht="30" customHeight="1" x14ac:dyDescent="0.25">
      <c r="A34" s="67"/>
      <c r="B34" s="1"/>
      <c r="C34" s="1"/>
      <c r="D34" s="1"/>
      <c r="E34" s="1"/>
      <c r="F34" s="1"/>
    </row>
    <row r="35" spans="1:6" s="5" customFormat="1" ht="30" customHeight="1" x14ac:dyDescent="0.25">
      <c r="A35" s="67"/>
      <c r="B35" s="1"/>
      <c r="C35" s="1"/>
      <c r="D35" s="1"/>
      <c r="E35" s="1"/>
      <c r="F35" s="1"/>
    </row>
    <row r="36" spans="1:6" s="5" customFormat="1" ht="30" customHeight="1" x14ac:dyDescent="0.25">
      <c r="A36" s="67"/>
      <c r="B36" s="1"/>
      <c r="C36" s="1"/>
      <c r="D36" s="1"/>
      <c r="E36" s="1"/>
      <c r="F36" s="1"/>
    </row>
    <row r="37" spans="1:6" s="5" customFormat="1" ht="30" customHeight="1" x14ac:dyDescent="0.25">
      <c r="A37" s="67"/>
      <c r="B37" s="1"/>
      <c r="C37" s="1"/>
      <c r="D37" s="1"/>
      <c r="E37" s="1"/>
      <c r="F37" s="1"/>
    </row>
    <row r="38" spans="1:6" s="5" customFormat="1" ht="30" customHeight="1" x14ac:dyDescent="0.25">
      <c r="A38" s="67"/>
      <c r="B38" s="1"/>
      <c r="C38" s="1"/>
      <c r="D38" s="1"/>
      <c r="E38" s="1"/>
      <c r="F38" s="1"/>
    </row>
  </sheetData>
  <mergeCells count="1">
    <mergeCell ref="C2:F2"/>
  </mergeCells>
  <dataValidations count="3">
    <dataValidation allowBlank="1" showInputMessage="1" showErrorMessage="1" prompt="Business name is in cell at right and Date in cell C2. Next instruction is in cell A4." sqref="A2" xr:uid="{9FF63E8A-CE42-41E4-9744-6463A2F2DF08}"/>
    <dataValidation allowBlank="1" showInputMessage="1" showErrorMessage="1" prompt="Enter details in Start Up table starting in cell at right to calculate the Estimated Start-up Budget." sqref="A4" xr:uid="{68F862F5-6B95-4EB9-9EE1-652ECB095ED1}"/>
    <dataValidation allowBlank="1" showInputMessage="1" showErrorMessage="1" prompt="This worksheet contains a template to calculate Start-up costs and Estimated Start-up Budget. Title of the worksheet is in cell at right. Other helpful instructions on how to use this worksheet are in cells in this column. Arrow down to get started." sqref="A1" xr:uid="{CC0AF84F-F311-45BE-BEFF-C17EAD744360}"/>
  </dataValidations>
  <pageMargins left="0.7" right="0.7" top="0.75" bottom="0.75" header="0.3" footer="0.3"/>
  <pageSetup scale="76" orientation="portrait" horizontalDpi="1200" verticalDpi="1200" r:id="rId1"/>
  <ignoredErrors>
    <ignoredError sqref="F5:F9" emptyCellReference="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8"/>
  <sheetViews>
    <sheetView zoomScaleNormal="100" workbookViewId="0"/>
  </sheetViews>
  <sheetFormatPr defaultColWidth="9.140625" defaultRowHeight="30" customHeight="1" x14ac:dyDescent="0.25"/>
  <cols>
    <col min="1" max="1" width="2.7109375" style="71" customWidth="1"/>
    <col min="2" max="2" width="42.28515625" style="1" customWidth="1"/>
    <col min="3" max="6" width="19.7109375" style="1" customWidth="1"/>
    <col min="7" max="7" width="2.140625" style="1" customWidth="1"/>
    <col min="8" max="190" width="8.85546875" style="1" customWidth="1"/>
    <col min="191" max="16384" width="9.140625" style="1"/>
  </cols>
  <sheetData>
    <row r="1" spans="1:7" s="21" customFormat="1" ht="20.100000000000001" customHeight="1" x14ac:dyDescent="0.25">
      <c r="A1" s="66"/>
      <c r="B1" s="54" t="s">
        <v>3</v>
      </c>
      <c r="C1" s="55"/>
      <c r="D1" s="55"/>
      <c r="E1" s="55"/>
      <c r="F1" s="56"/>
      <c r="G1" s="20"/>
    </row>
    <row r="2" spans="1:7" s="22" customFormat="1" ht="20.100000000000001" customHeight="1" x14ac:dyDescent="0.25">
      <c r="A2" s="66"/>
      <c r="B2" s="17" t="str">
        <f>'Start-Up Costs Template'!B2</f>
        <v>Your Coffee Shop</v>
      </c>
      <c r="C2" s="123">
        <f ca="1">TODAY()</f>
        <v>44825</v>
      </c>
      <c r="D2" s="124"/>
      <c r="E2" s="124"/>
      <c r="F2" s="125"/>
      <c r="G2" s="18"/>
    </row>
    <row r="3" spans="1:7" s="5" customFormat="1" ht="9" customHeight="1" x14ac:dyDescent="0.25">
      <c r="A3" s="67"/>
      <c r="B3" s="95"/>
      <c r="C3" s="96"/>
      <c r="D3" s="96"/>
      <c r="E3" s="96"/>
      <c r="F3" s="97"/>
      <c r="G3" s="3"/>
    </row>
    <row r="4" spans="1:7" s="22" customFormat="1" ht="20.100000000000001" customHeight="1" thickBot="1" x14ac:dyDescent="0.3">
      <c r="A4" s="66"/>
      <c r="B4" s="86" t="s">
        <v>5</v>
      </c>
      <c r="C4" s="87" t="s">
        <v>6</v>
      </c>
      <c r="D4" s="87" t="s">
        <v>7</v>
      </c>
      <c r="E4" s="87" t="s">
        <v>8</v>
      </c>
      <c r="F4" s="88" t="s">
        <v>9</v>
      </c>
      <c r="G4" s="18"/>
    </row>
    <row r="5" spans="1:7" s="5" customFormat="1" ht="16.350000000000001" customHeight="1" thickTop="1" x14ac:dyDescent="0.25">
      <c r="A5" s="67"/>
      <c r="B5" s="77" t="s">
        <v>10</v>
      </c>
      <c r="C5" s="78">
        <v>3</v>
      </c>
      <c r="D5" s="79">
        <v>300</v>
      </c>
      <c r="E5" s="79">
        <v>2000</v>
      </c>
      <c r="F5" s="80">
        <f>(C5*D5)+IF(E5&gt;0,E5,0)</f>
        <v>2900</v>
      </c>
      <c r="G5" s="3"/>
    </row>
    <row r="6" spans="1:7" s="23" customFormat="1" ht="16.350000000000001" customHeight="1" x14ac:dyDescent="0.25">
      <c r="A6" s="68"/>
      <c r="B6" s="39" t="s">
        <v>11</v>
      </c>
      <c r="C6" s="12">
        <v>4</v>
      </c>
      <c r="D6" s="13">
        <v>3500</v>
      </c>
      <c r="E6" s="13">
        <v>2</v>
      </c>
      <c r="F6" s="40">
        <f t="shared" ref="F6:F9" si="0">(C6*D6)+IF(E6&gt;0,E6,0)</f>
        <v>14002</v>
      </c>
      <c r="G6" s="19"/>
    </row>
    <row r="7" spans="1:7" s="23" customFormat="1" ht="16.350000000000001" customHeight="1" x14ac:dyDescent="0.25">
      <c r="A7" s="68"/>
      <c r="B7" s="39" t="s">
        <v>12</v>
      </c>
      <c r="C7" s="12">
        <v>4</v>
      </c>
      <c r="D7" s="13">
        <v>500</v>
      </c>
      <c r="E7" s="13">
        <v>2000</v>
      </c>
      <c r="F7" s="40">
        <f t="shared" si="0"/>
        <v>4000</v>
      </c>
      <c r="G7" s="19"/>
    </row>
    <row r="8" spans="1:7" s="23" customFormat="1" ht="16.350000000000001" customHeight="1" x14ac:dyDescent="0.25">
      <c r="A8" s="68"/>
      <c r="B8" s="39" t="s">
        <v>13</v>
      </c>
      <c r="C8" s="12">
        <v>4</v>
      </c>
      <c r="D8" s="13">
        <v>750</v>
      </c>
      <c r="E8" s="13">
        <v>3000</v>
      </c>
      <c r="F8" s="40">
        <f t="shared" si="0"/>
        <v>6000</v>
      </c>
      <c r="G8" s="19"/>
    </row>
    <row r="9" spans="1:7" s="23" customFormat="1" ht="16.350000000000001" customHeight="1" x14ac:dyDescent="0.25">
      <c r="A9" s="68"/>
      <c r="B9" s="39" t="s">
        <v>14</v>
      </c>
      <c r="C9" s="12">
        <v>1</v>
      </c>
      <c r="D9" s="13">
        <v>25</v>
      </c>
      <c r="E9" s="13">
        <v>25</v>
      </c>
      <c r="F9" s="40">
        <f t="shared" si="0"/>
        <v>50</v>
      </c>
      <c r="G9" s="19"/>
    </row>
    <row r="10" spans="1:7" s="23" customFormat="1" ht="16.350000000000001" customHeight="1" x14ac:dyDescent="0.25">
      <c r="A10" s="68"/>
      <c r="B10" s="51" t="s">
        <v>15</v>
      </c>
      <c r="C10" s="52"/>
      <c r="D10" s="52"/>
      <c r="E10" s="52"/>
      <c r="F10" s="53">
        <f>SUM(F6:F9)</f>
        <v>24052</v>
      </c>
      <c r="G10" s="19"/>
    </row>
    <row r="11" spans="1:7" s="23" customFormat="1" ht="9" customHeight="1" x14ac:dyDescent="0.25">
      <c r="A11" s="68"/>
      <c r="B11" s="11"/>
      <c r="C11" s="8"/>
      <c r="D11" s="8"/>
      <c r="E11" s="8"/>
      <c r="F11" s="8"/>
      <c r="G11" s="19"/>
    </row>
    <row r="12" spans="1:7" s="23" customFormat="1" ht="30" customHeight="1" x14ac:dyDescent="0.25">
      <c r="A12" s="68"/>
      <c r="B12" s="10"/>
      <c r="C12" s="10"/>
      <c r="D12" s="10"/>
      <c r="E12" s="10"/>
      <c r="F12" s="10"/>
    </row>
    <row r="13" spans="1:7" s="23" customFormat="1" ht="30" customHeight="1" x14ac:dyDescent="0.25">
      <c r="A13" s="68"/>
      <c r="B13" s="5"/>
      <c r="C13" s="5"/>
      <c r="D13" s="5"/>
      <c r="E13" s="5"/>
      <c r="F13" s="5"/>
    </row>
    <row r="14" spans="1:7" s="23" customFormat="1" ht="30" customHeight="1" x14ac:dyDescent="0.25">
      <c r="A14" s="68"/>
      <c r="B14" s="5"/>
      <c r="C14" s="5"/>
      <c r="D14" s="5"/>
      <c r="E14" s="5"/>
      <c r="F14" s="5"/>
    </row>
    <row r="15" spans="1:7" s="23" customFormat="1" ht="30" customHeight="1" x14ac:dyDescent="0.25">
      <c r="A15" s="68"/>
      <c r="B15" s="5"/>
      <c r="C15" s="5"/>
      <c r="D15" s="5"/>
      <c r="E15" s="5"/>
      <c r="F15" s="5"/>
    </row>
    <row r="16" spans="1:7" s="23" customFormat="1" ht="30" customHeight="1" x14ac:dyDescent="0.25">
      <c r="A16" s="68"/>
      <c r="B16" s="5"/>
      <c r="C16" s="5"/>
      <c r="D16" s="5"/>
      <c r="E16" s="5"/>
      <c r="F16" s="5"/>
    </row>
    <row r="17" spans="1:6" s="23" customFormat="1" ht="30" customHeight="1" x14ac:dyDescent="0.25">
      <c r="A17" s="68"/>
      <c r="B17" s="5"/>
      <c r="C17" s="5"/>
      <c r="D17" s="5"/>
      <c r="E17" s="5"/>
      <c r="F17" s="5"/>
    </row>
    <row r="18" spans="1:6" s="23" customFormat="1" ht="30" customHeight="1" x14ac:dyDescent="0.25">
      <c r="A18" s="68"/>
      <c r="B18" s="5"/>
      <c r="C18" s="5"/>
      <c r="D18" s="5"/>
      <c r="E18" s="5"/>
      <c r="F18" s="5"/>
    </row>
    <row r="19" spans="1:6" s="23" customFormat="1" ht="30" customHeight="1" x14ac:dyDescent="0.25">
      <c r="A19" s="68"/>
      <c r="B19" s="5"/>
      <c r="C19" s="5"/>
      <c r="D19" s="5"/>
      <c r="E19" s="5"/>
      <c r="F19" s="5"/>
    </row>
    <row r="20" spans="1:6" s="23" customFormat="1" ht="30" customHeight="1" x14ac:dyDescent="0.25">
      <c r="A20" s="68"/>
      <c r="B20" s="5"/>
      <c r="C20" s="5"/>
      <c r="D20" s="5"/>
      <c r="E20" s="5"/>
      <c r="F20" s="5"/>
    </row>
    <row r="21" spans="1:6" s="23" customFormat="1" ht="30" customHeight="1" x14ac:dyDescent="0.25">
      <c r="A21" s="68"/>
      <c r="B21" s="1"/>
      <c r="C21" s="1"/>
      <c r="D21" s="1"/>
      <c r="E21" s="1"/>
      <c r="F21" s="1"/>
    </row>
    <row r="22" spans="1:6" s="23" customFormat="1" ht="30" customHeight="1" x14ac:dyDescent="0.25">
      <c r="A22" s="68"/>
      <c r="B22" s="1"/>
      <c r="C22" s="1"/>
      <c r="D22" s="1"/>
      <c r="E22" s="1"/>
      <c r="F22" s="1"/>
    </row>
    <row r="23" spans="1:6" s="23" customFormat="1" ht="30" customHeight="1" x14ac:dyDescent="0.25">
      <c r="A23" s="68"/>
      <c r="B23" s="1"/>
      <c r="C23" s="1"/>
      <c r="D23" s="1"/>
      <c r="E23" s="1"/>
      <c r="F23" s="1"/>
    </row>
    <row r="24" spans="1:6" s="23" customFormat="1" ht="30" customHeight="1" x14ac:dyDescent="0.25">
      <c r="A24" s="68"/>
      <c r="B24" s="1"/>
      <c r="C24" s="1"/>
      <c r="D24" s="1"/>
      <c r="E24" s="1"/>
      <c r="F24" s="1"/>
    </row>
    <row r="25" spans="1:6" s="23" customFormat="1" ht="30" customHeight="1" x14ac:dyDescent="0.25">
      <c r="A25" s="68"/>
      <c r="B25" s="1"/>
      <c r="C25" s="1"/>
      <c r="D25" s="1"/>
      <c r="E25" s="1"/>
      <c r="F25" s="1"/>
    </row>
    <row r="26" spans="1:6" s="23" customFormat="1" ht="30" customHeight="1" x14ac:dyDescent="0.25">
      <c r="A26" s="68"/>
      <c r="B26" s="1"/>
      <c r="C26" s="1"/>
      <c r="D26" s="1"/>
      <c r="E26" s="1"/>
      <c r="F26" s="1"/>
    </row>
    <row r="27" spans="1:6" s="23" customFormat="1" ht="30" customHeight="1" x14ac:dyDescent="0.25">
      <c r="A27" s="68"/>
      <c r="B27" s="1"/>
      <c r="C27" s="1"/>
      <c r="D27" s="1"/>
      <c r="E27" s="1"/>
      <c r="F27" s="1"/>
    </row>
    <row r="28" spans="1:6" s="10" customFormat="1" ht="30" customHeight="1" x14ac:dyDescent="0.25">
      <c r="A28" s="70"/>
      <c r="B28" s="1"/>
      <c r="C28" s="1"/>
      <c r="D28" s="1"/>
      <c r="E28" s="1"/>
      <c r="F28" s="1"/>
    </row>
    <row r="29" spans="1:6" s="10" customFormat="1" ht="30" customHeight="1" x14ac:dyDescent="0.25">
      <c r="A29" s="70"/>
      <c r="B29" s="1"/>
      <c r="C29" s="1"/>
      <c r="D29" s="1"/>
      <c r="E29" s="1"/>
      <c r="F29" s="1"/>
    </row>
    <row r="30" spans="1:6" s="10" customFormat="1" ht="30" customHeight="1" x14ac:dyDescent="0.25">
      <c r="A30" s="70"/>
      <c r="B30" s="1"/>
      <c r="C30" s="1"/>
      <c r="D30" s="1"/>
      <c r="E30" s="1"/>
      <c r="F30" s="1"/>
    </row>
    <row r="31" spans="1:6" s="5" customFormat="1" ht="30" customHeight="1" x14ac:dyDescent="0.25">
      <c r="A31" s="67"/>
      <c r="B31" s="1"/>
      <c r="C31" s="1"/>
      <c r="D31" s="1"/>
      <c r="E31" s="1"/>
      <c r="F31" s="1"/>
    </row>
    <row r="32" spans="1:6" s="5" customFormat="1" ht="30" customHeight="1" x14ac:dyDescent="0.25">
      <c r="A32" s="67"/>
      <c r="B32" s="1"/>
      <c r="C32" s="1"/>
      <c r="D32" s="1"/>
      <c r="E32" s="1"/>
      <c r="F32" s="1"/>
    </row>
    <row r="33" spans="1:6" s="5" customFormat="1" ht="30" customHeight="1" x14ac:dyDescent="0.25">
      <c r="A33" s="67"/>
      <c r="B33" s="1"/>
      <c r="C33" s="1"/>
      <c r="D33" s="1"/>
      <c r="E33" s="1"/>
      <c r="F33" s="1"/>
    </row>
    <row r="34" spans="1:6" s="5" customFormat="1" ht="30" customHeight="1" x14ac:dyDescent="0.25">
      <c r="A34" s="67"/>
      <c r="B34" s="1"/>
      <c r="C34" s="1"/>
      <c r="D34" s="1"/>
      <c r="E34" s="1"/>
      <c r="F34" s="1"/>
    </row>
    <row r="35" spans="1:6" s="5" customFormat="1" ht="30" customHeight="1" x14ac:dyDescent="0.25">
      <c r="A35" s="67"/>
      <c r="B35" s="1"/>
      <c r="C35" s="1"/>
      <c r="D35" s="1"/>
      <c r="E35" s="1"/>
      <c r="F35" s="1"/>
    </row>
    <row r="36" spans="1:6" s="5" customFormat="1" ht="30" customHeight="1" x14ac:dyDescent="0.25">
      <c r="A36" s="67"/>
      <c r="B36" s="1"/>
      <c r="C36" s="1"/>
      <c r="D36" s="1"/>
      <c r="E36" s="1"/>
      <c r="F36" s="1"/>
    </row>
    <row r="37" spans="1:6" s="5" customFormat="1" ht="30" customHeight="1" x14ac:dyDescent="0.25">
      <c r="A37" s="67"/>
      <c r="B37" s="1"/>
      <c r="C37" s="1"/>
      <c r="D37" s="1"/>
      <c r="E37" s="1"/>
      <c r="F37" s="1"/>
    </row>
    <row r="38" spans="1:6" s="5" customFormat="1" ht="30" customHeight="1" x14ac:dyDescent="0.25">
      <c r="A38" s="67"/>
      <c r="B38" s="1"/>
      <c r="C38" s="1"/>
      <c r="D38" s="1"/>
      <c r="E38" s="1"/>
      <c r="F38" s="1"/>
    </row>
  </sheetData>
  <mergeCells count="1">
    <mergeCell ref="C2:F2"/>
  </mergeCells>
  <dataValidations count="3">
    <dataValidation allowBlank="1" showInputMessage="1" showErrorMessage="1" prompt="This worksheet contains sample data in the template from previous worksheet. Title of the worksheet is in cell at right. Other helpful instructions on how to use this worksheet are in cells in this column. Arrow down to get started." sqref="A1" xr:uid="{A8662416-2AD7-405B-B4DC-7056F418286F}"/>
    <dataValidation allowBlank="1" showInputMessage="1" showErrorMessage="1" prompt="Business name is in cell at right and Date in cell C2. Next instruction is in cell A4." sqref="A2" xr:uid="{294F0A0B-E617-4AAE-BD26-E0829C5296D4}"/>
    <dataValidation allowBlank="1" showInputMessage="1" showErrorMessage="1" prompt="Cost Items, Months, Cost per Month, and One-time Cost are in Start Up table starting in cell at right. Total Cost and Estimated Start-up Budget are auto calculated._x000a_" sqref="A4" xr:uid="{2D4EE825-FDDF-44ED-BA2E-FC8BD947D2AC}"/>
  </dataValidations>
  <pageMargins left="0.7" right="0.7" top="0.75" bottom="0.75" header="0.3" footer="0.3"/>
  <pageSetup scale="76"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42"/>
  <sheetViews>
    <sheetView zoomScaleNormal="100" workbookViewId="0"/>
  </sheetViews>
  <sheetFormatPr defaultColWidth="9.140625" defaultRowHeight="30" customHeight="1" x14ac:dyDescent="0.25"/>
  <cols>
    <col min="1" max="1" width="2.7109375" style="71" customWidth="1"/>
    <col min="2" max="2" width="42.28515625" style="1" customWidth="1"/>
    <col min="3" max="15" width="14.7109375" style="1" customWidth="1"/>
    <col min="16" max="16" width="2.140625" style="1" customWidth="1"/>
    <col min="17" max="16384" width="9.140625" style="1"/>
  </cols>
  <sheetData>
    <row r="1" spans="1:16" s="21" customFormat="1" ht="20.100000000000001" customHeight="1" x14ac:dyDescent="0.25">
      <c r="A1" s="66"/>
      <c r="B1" s="57" t="s">
        <v>3</v>
      </c>
      <c r="C1" s="58"/>
      <c r="D1" s="58"/>
      <c r="E1" s="58"/>
      <c r="F1" s="58"/>
      <c r="G1" s="58"/>
      <c r="H1" s="58"/>
      <c r="I1" s="58"/>
      <c r="J1" s="58"/>
      <c r="K1" s="58"/>
      <c r="L1" s="58"/>
      <c r="M1" s="58"/>
      <c r="N1" s="58"/>
      <c r="O1" s="59"/>
      <c r="P1" s="20"/>
    </row>
    <row r="2" spans="1:16" s="22" customFormat="1" ht="20.100000000000001" customHeight="1" x14ac:dyDescent="0.25">
      <c r="A2" s="66"/>
      <c r="B2" s="24" t="str">
        <f>'Start-Up Costs Template'!B2</f>
        <v>Your Coffee Shop</v>
      </c>
      <c r="C2" s="126">
        <f ca="1">TODAY()</f>
        <v>44825</v>
      </c>
      <c r="D2" s="127"/>
      <c r="E2" s="127"/>
      <c r="F2" s="127"/>
      <c r="G2" s="127"/>
      <c r="H2" s="127"/>
      <c r="I2" s="127"/>
      <c r="J2" s="127"/>
      <c r="K2" s="127"/>
      <c r="L2" s="127"/>
      <c r="M2" s="127"/>
      <c r="N2" s="127"/>
      <c r="O2" s="128"/>
      <c r="P2" s="18"/>
    </row>
    <row r="3" spans="1:16" s="5" customFormat="1" ht="9" customHeight="1" x14ac:dyDescent="0.25">
      <c r="A3" s="67"/>
      <c r="B3" s="104"/>
      <c r="C3" s="105"/>
      <c r="D3" s="105"/>
      <c r="E3" s="105"/>
      <c r="F3" s="105"/>
      <c r="G3" s="105"/>
      <c r="H3" s="105"/>
      <c r="I3" s="105"/>
      <c r="J3" s="105"/>
      <c r="K3" s="105"/>
      <c r="L3" s="105"/>
      <c r="M3" s="105"/>
      <c r="N3" s="105"/>
      <c r="O3" s="106"/>
      <c r="P3" s="3"/>
    </row>
    <row r="4" spans="1:16" s="22" customFormat="1" ht="20.100000000000001" customHeight="1" thickBot="1" x14ac:dyDescent="0.3">
      <c r="A4" s="66"/>
      <c r="B4" s="86" t="s">
        <v>16</v>
      </c>
      <c r="C4" s="92" t="s">
        <v>17</v>
      </c>
      <c r="D4" s="92" t="s">
        <v>18</v>
      </c>
      <c r="E4" s="92" t="s">
        <v>19</v>
      </c>
      <c r="F4" s="92" t="s">
        <v>20</v>
      </c>
      <c r="G4" s="92" t="s">
        <v>21</v>
      </c>
      <c r="H4" s="92" t="s">
        <v>22</v>
      </c>
      <c r="I4" s="92" t="s">
        <v>23</v>
      </c>
      <c r="J4" s="92" t="s">
        <v>24</v>
      </c>
      <c r="K4" s="92" t="s">
        <v>25</v>
      </c>
      <c r="L4" s="92" t="s">
        <v>26</v>
      </c>
      <c r="M4" s="92" t="s">
        <v>27</v>
      </c>
      <c r="N4" s="92" t="s">
        <v>28</v>
      </c>
      <c r="O4" s="93" t="s">
        <v>29</v>
      </c>
      <c r="P4" s="18"/>
    </row>
    <row r="5" spans="1:16" s="5" customFormat="1" ht="16.350000000000001" customHeight="1" thickTop="1" x14ac:dyDescent="0.25">
      <c r="A5" s="67"/>
      <c r="B5" s="89" t="s">
        <v>30</v>
      </c>
      <c r="C5" s="90">
        <v>0</v>
      </c>
      <c r="D5" s="90">
        <v>0</v>
      </c>
      <c r="E5" s="90">
        <v>0</v>
      </c>
      <c r="F5" s="90">
        <v>0</v>
      </c>
      <c r="G5" s="90">
        <v>0</v>
      </c>
      <c r="H5" s="90">
        <v>0</v>
      </c>
      <c r="I5" s="90">
        <v>0</v>
      </c>
      <c r="J5" s="90">
        <v>0</v>
      </c>
      <c r="K5" s="90">
        <v>0</v>
      </c>
      <c r="L5" s="90">
        <v>0</v>
      </c>
      <c r="M5" s="90">
        <v>0</v>
      </c>
      <c r="N5" s="90">
        <v>0</v>
      </c>
      <c r="O5" s="91">
        <f>SUM(C5:N5)</f>
        <v>0</v>
      </c>
      <c r="P5" s="3"/>
    </row>
    <row r="6" spans="1:16" s="23" customFormat="1" ht="16.350000000000001" customHeight="1" x14ac:dyDescent="0.25">
      <c r="A6" s="68"/>
      <c r="B6" s="42" t="s">
        <v>31</v>
      </c>
      <c r="C6" s="25">
        <v>0</v>
      </c>
      <c r="D6" s="25">
        <v>0</v>
      </c>
      <c r="E6" s="25">
        <v>0</v>
      </c>
      <c r="F6" s="25">
        <v>0</v>
      </c>
      <c r="G6" s="25">
        <v>0</v>
      </c>
      <c r="H6" s="25">
        <v>0</v>
      </c>
      <c r="I6" s="25">
        <v>0</v>
      </c>
      <c r="J6" s="25">
        <v>0</v>
      </c>
      <c r="K6" s="25">
        <v>0</v>
      </c>
      <c r="L6" s="25">
        <v>0</v>
      </c>
      <c r="M6" s="25">
        <v>0</v>
      </c>
      <c r="N6" s="25">
        <v>0</v>
      </c>
      <c r="O6" s="43">
        <f t="shared" ref="O6:O11" si="0">SUM(C6:N6)</f>
        <v>0</v>
      </c>
      <c r="P6" s="19"/>
    </row>
    <row r="7" spans="1:16" s="23" customFormat="1" ht="16.350000000000001" customHeight="1" x14ac:dyDescent="0.25">
      <c r="A7" s="68"/>
      <c r="B7" s="42" t="s">
        <v>32</v>
      </c>
      <c r="C7" s="25">
        <v>0</v>
      </c>
      <c r="D7" s="25">
        <v>0</v>
      </c>
      <c r="E7" s="25">
        <v>0</v>
      </c>
      <c r="F7" s="25">
        <v>0</v>
      </c>
      <c r="G7" s="25">
        <v>0</v>
      </c>
      <c r="H7" s="25">
        <v>0</v>
      </c>
      <c r="I7" s="25">
        <v>0</v>
      </c>
      <c r="J7" s="25">
        <v>0</v>
      </c>
      <c r="K7" s="25">
        <v>0</v>
      </c>
      <c r="L7" s="25">
        <v>0</v>
      </c>
      <c r="M7" s="25">
        <v>0</v>
      </c>
      <c r="N7" s="25">
        <v>0</v>
      </c>
      <c r="O7" s="43">
        <f t="shared" si="0"/>
        <v>0</v>
      </c>
      <c r="P7" s="19"/>
    </row>
    <row r="8" spans="1:16" s="23" customFormat="1" ht="16.350000000000001" customHeight="1" x14ac:dyDescent="0.25">
      <c r="A8" s="68"/>
      <c r="B8" s="42" t="s">
        <v>33</v>
      </c>
      <c r="C8" s="25">
        <v>0</v>
      </c>
      <c r="D8" s="25">
        <v>0</v>
      </c>
      <c r="E8" s="25">
        <v>0</v>
      </c>
      <c r="F8" s="25">
        <v>0</v>
      </c>
      <c r="G8" s="25">
        <v>0</v>
      </c>
      <c r="H8" s="25">
        <v>0</v>
      </c>
      <c r="I8" s="25">
        <v>0</v>
      </c>
      <c r="J8" s="25">
        <v>0</v>
      </c>
      <c r="K8" s="25">
        <v>0</v>
      </c>
      <c r="L8" s="25">
        <v>0</v>
      </c>
      <c r="M8" s="25">
        <v>0</v>
      </c>
      <c r="N8" s="25">
        <v>0</v>
      </c>
      <c r="O8" s="43">
        <f t="shared" si="0"/>
        <v>0</v>
      </c>
      <c r="P8" s="19"/>
    </row>
    <row r="9" spans="1:16" s="23" customFormat="1" ht="16.350000000000001" customHeight="1" x14ac:dyDescent="0.25">
      <c r="A9" s="68"/>
      <c r="B9" s="41" t="s">
        <v>34</v>
      </c>
      <c r="C9" s="65">
        <f>SUBTOTAL(109,SampleRevenue[JAN])</f>
        <v>0</v>
      </c>
      <c r="D9" s="65">
        <f>SUBTOTAL(109,SampleRevenue[FEB])</f>
        <v>0</v>
      </c>
      <c r="E9" s="65">
        <f>SUBTOTAL(109,SampleRevenue[MAR])</f>
        <v>0</v>
      </c>
      <c r="F9" s="65">
        <f>SUBTOTAL(109,SampleRevenue[APR])</f>
        <v>0</v>
      </c>
      <c r="G9" s="65">
        <f>SUBTOTAL(109,SampleRevenue[MAY])</f>
        <v>0</v>
      </c>
      <c r="H9" s="65">
        <f>SUBTOTAL(109,SampleRevenue[JUN])</f>
        <v>0</v>
      </c>
      <c r="I9" s="65">
        <f>SUBTOTAL(109,SampleRevenue[JUL])</f>
        <v>0</v>
      </c>
      <c r="J9" s="65">
        <f>SUBTOTAL(109,SampleRevenue[AUG])</f>
        <v>0</v>
      </c>
      <c r="K9" s="65">
        <f>SUBTOTAL(109,SampleRevenue[SEP])</f>
        <v>0</v>
      </c>
      <c r="L9" s="65">
        <f>SUBTOTAL(109,SampleRevenue[OCT])</f>
        <v>0</v>
      </c>
      <c r="M9" s="65">
        <f>SUBTOTAL(109,SampleRevenue[NOV])</f>
        <v>0</v>
      </c>
      <c r="N9" s="65">
        <f>SUBTOTAL(109,SampleRevenue[DEC])</f>
        <v>0</v>
      </c>
      <c r="O9" s="64">
        <f>SUM(SampleRevenue[[#Totals],[JAN]:[DEC]])</f>
        <v>0</v>
      </c>
      <c r="P9" s="19"/>
    </row>
    <row r="10" spans="1:16" s="37" customFormat="1" ht="16.350000000000001" customHeight="1" x14ac:dyDescent="0.25">
      <c r="A10" s="69"/>
      <c r="B10" s="72" t="s">
        <v>35</v>
      </c>
      <c r="C10" s="27">
        <f t="shared" ref="C10:N10" si="1">C5*0.4</f>
        <v>0</v>
      </c>
      <c r="D10" s="27">
        <f t="shared" si="1"/>
        <v>0</v>
      </c>
      <c r="E10" s="27">
        <f t="shared" si="1"/>
        <v>0</v>
      </c>
      <c r="F10" s="27">
        <f t="shared" si="1"/>
        <v>0</v>
      </c>
      <c r="G10" s="27">
        <f t="shared" si="1"/>
        <v>0</v>
      </c>
      <c r="H10" s="27">
        <f t="shared" si="1"/>
        <v>0</v>
      </c>
      <c r="I10" s="27">
        <f t="shared" si="1"/>
        <v>0</v>
      </c>
      <c r="J10" s="27">
        <f t="shared" si="1"/>
        <v>0</v>
      </c>
      <c r="K10" s="27">
        <f t="shared" si="1"/>
        <v>0</v>
      </c>
      <c r="L10" s="27">
        <f t="shared" si="1"/>
        <v>0</v>
      </c>
      <c r="M10" s="27">
        <f t="shared" si="1"/>
        <v>0</v>
      </c>
      <c r="N10" s="27">
        <f t="shared" si="1"/>
        <v>0</v>
      </c>
      <c r="O10" s="26">
        <f t="shared" si="0"/>
        <v>0</v>
      </c>
      <c r="P10" s="38"/>
    </row>
    <row r="11" spans="1:16" s="37" customFormat="1" ht="16.350000000000001" customHeight="1" x14ac:dyDescent="0.25">
      <c r="A11" s="69"/>
      <c r="B11" s="72" t="s">
        <v>36</v>
      </c>
      <c r="C11" s="27">
        <f>IFERROR(SampleRevenue[[#Totals],[JAN]]-C10,"")</f>
        <v>0</v>
      </c>
      <c r="D11" s="27">
        <f>IFERROR(SampleRevenue[[#Totals],[FEB]]-D10,"")</f>
        <v>0</v>
      </c>
      <c r="E11" s="27">
        <f>IFERROR(SampleRevenue[[#Totals],[MAR]]-E10,"")</f>
        <v>0</v>
      </c>
      <c r="F11" s="27">
        <f>IFERROR(SampleRevenue[[#Totals],[APR]]-F10,"")</f>
        <v>0</v>
      </c>
      <c r="G11" s="27">
        <f>IFERROR(SampleRevenue[[#Totals],[MAY]]-G10,"")</f>
        <v>0</v>
      </c>
      <c r="H11" s="27">
        <f>IFERROR(SampleRevenue[[#Totals],[JUN]]-H10,"")</f>
        <v>0</v>
      </c>
      <c r="I11" s="27">
        <f>IFERROR(SampleRevenue[[#Totals],[JUL]]-I10,"")</f>
        <v>0</v>
      </c>
      <c r="J11" s="27">
        <f>IFERROR(SampleRevenue[[#Totals],[AUG]]-J10,"")</f>
        <v>0</v>
      </c>
      <c r="K11" s="27">
        <f>IFERROR(SampleRevenue[[#Totals],[SEP]]-K10,"")</f>
        <v>0</v>
      </c>
      <c r="L11" s="27">
        <f>IFERROR(SampleRevenue[[#Totals],[OCT]]-L10,"")</f>
        <v>0</v>
      </c>
      <c r="M11" s="27">
        <f>IFERROR(SampleRevenue[[#Totals],[NOV]]-M10,"")</f>
        <v>0</v>
      </c>
      <c r="N11" s="27">
        <f>IFERROR(SampleRevenue[[#Totals],[DEC]]-N10,"")</f>
        <v>0</v>
      </c>
      <c r="O11" s="26">
        <f t="shared" si="0"/>
        <v>0</v>
      </c>
      <c r="P11" s="38"/>
    </row>
    <row r="12" spans="1:16" s="37" customFormat="1" ht="9" customHeight="1" x14ac:dyDescent="0.25">
      <c r="A12" s="38"/>
      <c r="B12" s="98"/>
      <c r="C12" s="99"/>
      <c r="D12" s="99"/>
      <c r="E12" s="99"/>
      <c r="F12" s="99"/>
      <c r="G12" s="99"/>
      <c r="H12" s="99"/>
      <c r="I12" s="99"/>
      <c r="J12" s="99"/>
      <c r="K12" s="99"/>
      <c r="L12" s="99"/>
      <c r="M12" s="99"/>
      <c r="N12" s="99"/>
      <c r="O12" s="100"/>
      <c r="P12" s="38"/>
    </row>
    <row r="13" spans="1:16" s="5" customFormat="1" ht="20.100000000000001" customHeight="1" thickBot="1" x14ac:dyDescent="0.3">
      <c r="A13" s="67"/>
      <c r="B13" s="86" t="s">
        <v>37</v>
      </c>
      <c r="C13" s="92" t="s">
        <v>17</v>
      </c>
      <c r="D13" s="92" t="s">
        <v>18</v>
      </c>
      <c r="E13" s="92" t="s">
        <v>19</v>
      </c>
      <c r="F13" s="92" t="s">
        <v>20</v>
      </c>
      <c r="G13" s="92" t="s">
        <v>21</v>
      </c>
      <c r="H13" s="92" t="s">
        <v>22</v>
      </c>
      <c r="I13" s="92" t="s">
        <v>23</v>
      </c>
      <c r="J13" s="92" t="s">
        <v>24</v>
      </c>
      <c r="K13" s="92" t="s">
        <v>25</v>
      </c>
      <c r="L13" s="92" t="s">
        <v>26</v>
      </c>
      <c r="M13" s="92" t="s">
        <v>27</v>
      </c>
      <c r="N13" s="92" t="s">
        <v>28</v>
      </c>
      <c r="O13" s="93" t="s">
        <v>29</v>
      </c>
      <c r="P13" s="3"/>
    </row>
    <row r="14" spans="1:16" s="5" customFormat="1" ht="16.350000000000001" customHeight="1" thickTop="1" x14ac:dyDescent="0.25">
      <c r="A14" s="67"/>
      <c r="B14" s="89" t="s">
        <v>38</v>
      </c>
      <c r="C14" s="90">
        <v>0</v>
      </c>
      <c r="D14" s="90">
        <v>0</v>
      </c>
      <c r="E14" s="90">
        <v>0</v>
      </c>
      <c r="F14" s="90">
        <v>0</v>
      </c>
      <c r="G14" s="90">
        <v>0</v>
      </c>
      <c r="H14" s="90">
        <v>0</v>
      </c>
      <c r="I14" s="90">
        <v>0</v>
      </c>
      <c r="J14" s="90">
        <v>0</v>
      </c>
      <c r="K14" s="90">
        <v>0</v>
      </c>
      <c r="L14" s="90">
        <v>0</v>
      </c>
      <c r="M14" s="90">
        <v>0</v>
      </c>
      <c r="N14" s="90">
        <v>0</v>
      </c>
      <c r="O14" s="91">
        <f>SUM(C14:N14)</f>
        <v>0</v>
      </c>
      <c r="P14" s="3"/>
    </row>
    <row r="15" spans="1:16" s="23" customFormat="1" ht="16.350000000000001" customHeight="1" x14ac:dyDescent="0.25">
      <c r="A15" s="68"/>
      <c r="B15" s="42" t="s">
        <v>39</v>
      </c>
      <c r="C15" s="25">
        <v>0</v>
      </c>
      <c r="D15" s="25">
        <v>0</v>
      </c>
      <c r="E15" s="25">
        <v>0</v>
      </c>
      <c r="F15" s="25">
        <v>0</v>
      </c>
      <c r="G15" s="25">
        <v>0</v>
      </c>
      <c r="H15" s="25">
        <v>0</v>
      </c>
      <c r="I15" s="25">
        <v>0</v>
      </c>
      <c r="J15" s="25">
        <v>0</v>
      </c>
      <c r="K15" s="25">
        <v>0</v>
      </c>
      <c r="L15" s="25">
        <v>0</v>
      </c>
      <c r="M15" s="25">
        <v>0</v>
      </c>
      <c r="N15" s="25">
        <v>0</v>
      </c>
      <c r="O15" s="43">
        <f t="shared" ref="O15:O20" si="2">SUM(C15:N15)</f>
        <v>0</v>
      </c>
      <c r="P15" s="19"/>
    </row>
    <row r="16" spans="1:16" s="23" customFormat="1" ht="16.350000000000001" customHeight="1" x14ac:dyDescent="0.25">
      <c r="A16" s="68"/>
      <c r="B16" s="42" t="s">
        <v>40</v>
      </c>
      <c r="C16" s="25">
        <v>0</v>
      </c>
      <c r="D16" s="25">
        <v>0</v>
      </c>
      <c r="E16" s="25">
        <v>0</v>
      </c>
      <c r="F16" s="25">
        <v>0</v>
      </c>
      <c r="G16" s="25">
        <v>0</v>
      </c>
      <c r="H16" s="25">
        <v>0</v>
      </c>
      <c r="I16" s="25">
        <v>0</v>
      </c>
      <c r="J16" s="25">
        <v>0</v>
      </c>
      <c r="K16" s="25">
        <v>0</v>
      </c>
      <c r="L16" s="25">
        <v>0</v>
      </c>
      <c r="M16" s="25">
        <v>0</v>
      </c>
      <c r="N16" s="25">
        <v>0</v>
      </c>
      <c r="O16" s="43">
        <f t="shared" si="2"/>
        <v>0</v>
      </c>
      <c r="P16" s="19"/>
    </row>
    <row r="17" spans="1:16" s="23" customFormat="1" ht="16.350000000000001" customHeight="1" x14ac:dyDescent="0.25">
      <c r="A17" s="68"/>
      <c r="B17" s="42" t="s">
        <v>41</v>
      </c>
      <c r="C17" s="25">
        <v>0</v>
      </c>
      <c r="D17" s="25">
        <v>0</v>
      </c>
      <c r="E17" s="25">
        <v>0</v>
      </c>
      <c r="F17" s="25">
        <v>0</v>
      </c>
      <c r="G17" s="25">
        <v>0</v>
      </c>
      <c r="H17" s="25">
        <v>0</v>
      </c>
      <c r="I17" s="25">
        <v>0</v>
      </c>
      <c r="J17" s="25">
        <v>0</v>
      </c>
      <c r="K17" s="25">
        <v>0</v>
      </c>
      <c r="L17" s="25">
        <v>0</v>
      </c>
      <c r="M17" s="25">
        <v>0</v>
      </c>
      <c r="N17" s="25">
        <v>0</v>
      </c>
      <c r="O17" s="43">
        <f t="shared" si="2"/>
        <v>0</v>
      </c>
      <c r="P17" s="19"/>
    </row>
    <row r="18" spans="1:16" s="23" customFormat="1" ht="16.350000000000001" customHeight="1" x14ac:dyDescent="0.25">
      <c r="A18" s="68"/>
      <c r="B18" s="42" t="s">
        <v>42</v>
      </c>
      <c r="C18" s="25">
        <v>0</v>
      </c>
      <c r="D18" s="25">
        <v>0</v>
      </c>
      <c r="E18" s="25">
        <v>0</v>
      </c>
      <c r="F18" s="25">
        <v>0</v>
      </c>
      <c r="G18" s="25">
        <v>0</v>
      </c>
      <c r="H18" s="25">
        <v>0</v>
      </c>
      <c r="I18" s="25">
        <v>0</v>
      </c>
      <c r="J18" s="25">
        <v>0</v>
      </c>
      <c r="K18" s="25">
        <v>0</v>
      </c>
      <c r="L18" s="25">
        <v>0</v>
      </c>
      <c r="M18" s="25">
        <v>0</v>
      </c>
      <c r="N18" s="25">
        <v>0</v>
      </c>
      <c r="O18" s="43">
        <f t="shared" si="2"/>
        <v>0</v>
      </c>
      <c r="P18" s="19"/>
    </row>
    <row r="19" spans="1:16" s="23" customFormat="1" ht="16.350000000000001" customHeight="1" x14ac:dyDescent="0.25">
      <c r="A19" s="68"/>
      <c r="B19" s="41" t="s">
        <v>43</v>
      </c>
      <c r="C19" s="44" t="str">
        <f t="shared" ref="C19:N19" si="3">IF(SUM(C14:C18)=0,"",SUM(C14:C18))</f>
        <v/>
      </c>
      <c r="D19" s="44" t="str">
        <f t="shared" si="3"/>
        <v/>
      </c>
      <c r="E19" s="44" t="str">
        <f t="shared" si="3"/>
        <v/>
      </c>
      <c r="F19" s="44" t="str">
        <f t="shared" si="3"/>
        <v/>
      </c>
      <c r="G19" s="44" t="str">
        <f t="shared" si="3"/>
        <v/>
      </c>
      <c r="H19" s="44" t="str">
        <f t="shared" si="3"/>
        <v/>
      </c>
      <c r="I19" s="44" t="str">
        <f t="shared" si="3"/>
        <v/>
      </c>
      <c r="J19" s="44" t="str">
        <f t="shared" si="3"/>
        <v/>
      </c>
      <c r="K19" s="44" t="str">
        <f t="shared" si="3"/>
        <v/>
      </c>
      <c r="L19" s="44" t="str">
        <f t="shared" si="3"/>
        <v/>
      </c>
      <c r="M19" s="44" t="str">
        <f t="shared" si="3"/>
        <v/>
      </c>
      <c r="N19" s="44" t="str">
        <f t="shared" si="3"/>
        <v/>
      </c>
      <c r="O19" s="64">
        <f>SUM(SampleExpenses[[#Totals],[JAN]:[DEC]])</f>
        <v>0</v>
      </c>
      <c r="P19" s="19"/>
    </row>
    <row r="20" spans="1:16" s="23" customFormat="1" ht="16.350000000000001" customHeight="1" x14ac:dyDescent="0.25">
      <c r="A20" s="68"/>
      <c r="B20" s="72" t="s">
        <v>44</v>
      </c>
      <c r="C20" s="27" t="str">
        <f>IFERROR('P&amp;L Template'!$C$11-SampleExpenses[[#Totals],[JAN]],"")</f>
        <v/>
      </c>
      <c r="D20" s="27" t="str">
        <f>IFERROR('P&amp;L Template'!$C$11-SampleExpenses[[#Totals],[FEB]],"")</f>
        <v/>
      </c>
      <c r="E20" s="27" t="str">
        <f>IFERROR('P&amp;L Template'!$C$11-SampleExpenses[[#Totals],[MAR]],"")</f>
        <v/>
      </c>
      <c r="F20" s="27" t="str">
        <f>IFERROR('P&amp;L Template'!$C$11-SampleExpenses[[#Totals],[APR]],"")</f>
        <v/>
      </c>
      <c r="G20" s="27" t="str">
        <f>IFERROR('P&amp;L Template'!$C$11-SampleExpenses[[#Totals],[MAY]],"")</f>
        <v/>
      </c>
      <c r="H20" s="27" t="str">
        <f>IFERROR('P&amp;L Template'!$C$11-SampleExpenses[[#Totals],[JUN]],"")</f>
        <v/>
      </c>
      <c r="I20" s="27" t="str">
        <f>IFERROR('P&amp;L Template'!$C$11-SampleExpenses[[#Totals],[JUL]],"")</f>
        <v/>
      </c>
      <c r="J20" s="27" t="str">
        <f>IFERROR('P&amp;L Template'!$C$11-SampleExpenses[[#Totals],[AUG]],"")</f>
        <v/>
      </c>
      <c r="K20" s="27" t="str">
        <f>IFERROR('P&amp;L Template'!$C$11-SampleExpenses[[#Totals],[SEP]],"")</f>
        <v/>
      </c>
      <c r="L20" s="27" t="str">
        <f>IFERROR('P&amp;L Template'!$C$11-SampleExpenses[[#Totals],[OCT]],"")</f>
        <v/>
      </c>
      <c r="M20" s="27" t="str">
        <f>IFERROR('P&amp;L Template'!$C$11-SampleExpenses[[#Totals],[NOV]],"")</f>
        <v/>
      </c>
      <c r="N20" s="27" t="str">
        <f>IFERROR('P&amp;L Template'!$C$11-SampleExpenses[[#Totals],[DEC]],"")</f>
        <v/>
      </c>
      <c r="O20" s="26">
        <f t="shared" si="2"/>
        <v>0</v>
      </c>
      <c r="P20" s="19"/>
    </row>
    <row r="21" spans="1:16" s="23" customFormat="1" ht="16.350000000000001" customHeight="1" x14ac:dyDescent="0.25">
      <c r="A21" s="68"/>
      <c r="B21" s="72" t="s">
        <v>45</v>
      </c>
      <c r="C21" s="27" t="str">
        <f>IFERROR(C20*0.15," ")</f>
        <v xml:space="preserve"> </v>
      </c>
      <c r="D21" s="27" t="str">
        <f>IFERROR(D20*0.15," ")</f>
        <v xml:space="preserve"> </v>
      </c>
      <c r="E21" s="27" t="str">
        <f t="shared" ref="E21:N21" si="4">IFERROR(E20*0.15," ")</f>
        <v xml:space="preserve"> </v>
      </c>
      <c r="F21" s="27" t="str">
        <f t="shared" si="4"/>
        <v xml:space="preserve"> </v>
      </c>
      <c r="G21" s="27" t="str">
        <f t="shared" si="4"/>
        <v xml:space="preserve"> </v>
      </c>
      <c r="H21" s="27" t="str">
        <f t="shared" si="4"/>
        <v xml:space="preserve"> </v>
      </c>
      <c r="I21" s="27" t="str">
        <f t="shared" si="4"/>
        <v xml:space="preserve"> </v>
      </c>
      <c r="J21" s="27" t="str">
        <f t="shared" si="4"/>
        <v xml:space="preserve"> </v>
      </c>
      <c r="K21" s="27" t="str">
        <f t="shared" si="4"/>
        <v xml:space="preserve"> </v>
      </c>
      <c r="L21" s="27" t="str">
        <f t="shared" si="4"/>
        <v xml:space="preserve"> </v>
      </c>
      <c r="M21" s="27" t="str">
        <f t="shared" si="4"/>
        <v xml:space="preserve"> </v>
      </c>
      <c r="N21" s="27" t="str">
        <f t="shared" si="4"/>
        <v xml:space="preserve"> </v>
      </c>
      <c r="O21" s="26">
        <f>SUM('P&amp;L Template'!$C$21:$N$21)</f>
        <v>0</v>
      </c>
      <c r="P21" s="19"/>
    </row>
    <row r="22" spans="1:16" s="23" customFormat="1" ht="9" customHeight="1" x14ac:dyDescent="0.25">
      <c r="A22" s="19"/>
      <c r="B22" s="98"/>
      <c r="C22" s="99"/>
      <c r="D22" s="99"/>
      <c r="E22" s="99"/>
      <c r="F22" s="99"/>
      <c r="G22" s="99"/>
      <c r="H22" s="99"/>
      <c r="I22" s="99"/>
      <c r="J22" s="99"/>
      <c r="K22" s="99"/>
      <c r="L22" s="99"/>
      <c r="M22" s="99"/>
      <c r="N22" s="99"/>
      <c r="O22" s="100"/>
      <c r="P22" s="19"/>
    </row>
    <row r="23" spans="1:16" s="23" customFormat="1" ht="20.100000000000001" customHeight="1" x14ac:dyDescent="0.25">
      <c r="A23" s="68"/>
      <c r="B23" s="28" t="s">
        <v>46</v>
      </c>
      <c r="C23" s="29" t="str">
        <f>IFERROR(C20-'P&amp;L Template'!$C$21,"")</f>
        <v/>
      </c>
      <c r="D23" s="29" t="str">
        <f>IFERROR(D20-'P&amp;L Template'!$D$21,"")</f>
        <v/>
      </c>
      <c r="E23" s="29" t="str">
        <f>IFERROR(E20-'P&amp;L Template'!$E$21,"")</f>
        <v/>
      </c>
      <c r="F23" s="29" t="str">
        <f>IFERROR(F20-'P&amp;L Template'!$F$21,"")</f>
        <v/>
      </c>
      <c r="G23" s="29" t="str">
        <f>IFERROR(G20-'P&amp;L Template'!$G$21,"")</f>
        <v/>
      </c>
      <c r="H23" s="29" t="str">
        <f>IFERROR(H20-'P&amp;L Template'!$H$21,"")</f>
        <v/>
      </c>
      <c r="I23" s="29" t="str">
        <f>IFERROR(I20-'P&amp;L Template'!$I$21,"")</f>
        <v/>
      </c>
      <c r="J23" s="29" t="str">
        <f>IFERROR(J20-'P&amp;L Template'!$J$21,"")</f>
        <v/>
      </c>
      <c r="K23" s="29" t="str">
        <f>IFERROR(K20-'P&amp;L Template'!$K$21,"")</f>
        <v/>
      </c>
      <c r="L23" s="29" t="str">
        <f>IFERROR(L20-'P&amp;L Template'!$L$21,"")</f>
        <v/>
      </c>
      <c r="M23" s="29" t="str">
        <f>IFERROR(M20-'P&amp;L Template'!$M$21,"")</f>
        <v/>
      </c>
      <c r="N23" s="29" t="str">
        <f>IFERROR(N20-'P&amp;L Template'!$N$21,"")</f>
        <v/>
      </c>
      <c r="O23" s="30">
        <f>IFERROR(O20-'P&amp;L Template'!$O$21,"")</f>
        <v>0</v>
      </c>
      <c r="P23" s="19"/>
    </row>
    <row r="24" spans="1:16" s="23" customFormat="1" ht="9" customHeight="1" x14ac:dyDescent="0.25">
      <c r="A24" s="94"/>
      <c r="B24" s="101"/>
      <c r="C24" s="102"/>
      <c r="D24" s="102"/>
      <c r="E24" s="102"/>
      <c r="F24" s="102"/>
      <c r="G24" s="102"/>
      <c r="H24" s="102"/>
      <c r="I24" s="102"/>
      <c r="J24" s="102"/>
      <c r="K24" s="102"/>
      <c r="L24" s="102"/>
      <c r="M24" s="102"/>
      <c r="N24" s="102"/>
      <c r="O24" s="103"/>
      <c r="P24" s="19"/>
    </row>
    <row r="25" spans="1:16" s="23" customFormat="1" ht="9" customHeight="1" x14ac:dyDescent="0.25">
      <c r="A25" s="68"/>
      <c r="B25" s="11"/>
      <c r="C25" s="8"/>
      <c r="D25" s="8"/>
      <c r="E25" s="8"/>
      <c r="F25" s="8"/>
      <c r="G25" s="8"/>
      <c r="H25" s="8"/>
      <c r="I25" s="8"/>
      <c r="J25" s="8"/>
      <c r="K25" s="8"/>
      <c r="L25" s="8"/>
      <c r="M25" s="8"/>
      <c r="N25" s="8"/>
      <c r="O25" s="8"/>
      <c r="P25" s="19"/>
    </row>
    <row r="26" spans="1:16" s="23" customFormat="1" ht="30" customHeight="1" x14ac:dyDescent="0.25">
      <c r="A26" s="68"/>
      <c r="B26" s="9"/>
      <c r="C26" s="10"/>
      <c r="D26" s="10"/>
      <c r="E26" s="10"/>
      <c r="F26" s="10"/>
      <c r="G26" s="10"/>
      <c r="H26" s="10"/>
      <c r="I26" s="10"/>
      <c r="J26" s="10"/>
      <c r="K26" s="10"/>
      <c r="L26" s="10"/>
      <c r="M26" s="10"/>
      <c r="N26" s="10"/>
      <c r="O26" s="10"/>
    </row>
    <row r="27" spans="1:16" s="23" customFormat="1" ht="30" customHeight="1" x14ac:dyDescent="0.25">
      <c r="A27" s="68"/>
      <c r="B27" s="10"/>
      <c r="C27" s="10"/>
      <c r="D27" s="10"/>
      <c r="E27" s="10"/>
      <c r="F27" s="10"/>
      <c r="G27" s="10"/>
      <c r="H27" s="10"/>
      <c r="I27" s="10"/>
      <c r="J27" s="10"/>
      <c r="K27" s="10"/>
      <c r="L27" s="10"/>
      <c r="M27" s="10"/>
      <c r="N27" s="10"/>
      <c r="O27" s="10"/>
    </row>
    <row r="28" spans="1:16" s="37" customFormat="1" ht="30" customHeight="1" x14ac:dyDescent="0.25">
      <c r="A28" s="69"/>
      <c r="B28" s="5"/>
      <c r="C28" s="5"/>
      <c r="D28" s="5"/>
      <c r="E28" s="5"/>
      <c r="F28" s="5"/>
      <c r="G28" s="5"/>
      <c r="H28" s="5"/>
      <c r="I28" s="5"/>
      <c r="J28" s="5"/>
      <c r="K28" s="5"/>
      <c r="L28" s="5"/>
      <c r="M28" s="5"/>
      <c r="N28" s="5"/>
      <c r="O28" s="5"/>
    </row>
    <row r="29" spans="1:16" s="37" customFormat="1" ht="30" customHeight="1" x14ac:dyDescent="0.25">
      <c r="A29" s="69"/>
      <c r="B29" s="5"/>
      <c r="C29" s="5"/>
      <c r="D29" s="5"/>
      <c r="E29" s="5"/>
      <c r="F29" s="5"/>
      <c r="G29" s="5"/>
      <c r="H29" s="5"/>
      <c r="I29" s="5"/>
      <c r="J29" s="5"/>
      <c r="K29" s="5"/>
      <c r="L29" s="5"/>
      <c r="M29" s="5"/>
      <c r="N29" s="5"/>
      <c r="O29" s="5"/>
    </row>
    <row r="30" spans="1:16" s="37" customFormat="1" ht="30" customHeight="1" x14ac:dyDescent="0.25">
      <c r="A30" s="69"/>
      <c r="B30" s="5"/>
      <c r="C30" s="5"/>
      <c r="D30" s="5"/>
      <c r="E30" s="5"/>
      <c r="F30" s="5"/>
      <c r="G30" s="5"/>
      <c r="H30" s="5"/>
      <c r="I30" s="5"/>
      <c r="J30" s="5"/>
      <c r="K30" s="5"/>
      <c r="L30" s="5"/>
      <c r="M30" s="5"/>
      <c r="N30" s="5"/>
      <c r="O30" s="5"/>
    </row>
    <row r="31" spans="1:16" s="22" customFormat="1" ht="30" customHeight="1" x14ac:dyDescent="0.25">
      <c r="A31" s="66"/>
      <c r="B31" s="5"/>
      <c r="C31" s="5"/>
      <c r="D31" s="5"/>
      <c r="E31" s="5"/>
      <c r="F31" s="5"/>
      <c r="G31" s="5"/>
      <c r="H31" s="5"/>
      <c r="I31" s="5"/>
      <c r="J31" s="5"/>
      <c r="K31" s="5"/>
      <c r="L31" s="5"/>
      <c r="M31" s="5"/>
      <c r="N31" s="5"/>
      <c r="O31" s="5"/>
    </row>
    <row r="32" spans="1:16" s="10" customFormat="1" ht="30" customHeight="1" x14ac:dyDescent="0.25">
      <c r="A32" s="70"/>
      <c r="B32" s="5"/>
      <c r="C32" s="5"/>
      <c r="D32" s="5"/>
      <c r="E32" s="5"/>
      <c r="F32" s="5"/>
      <c r="G32" s="5"/>
      <c r="H32" s="5"/>
      <c r="I32" s="5"/>
      <c r="J32" s="5"/>
      <c r="K32" s="5"/>
      <c r="L32" s="5"/>
      <c r="M32" s="5"/>
      <c r="N32" s="5"/>
      <c r="O32" s="5"/>
    </row>
    <row r="33" spans="1:15" s="10" customFormat="1" ht="30" customHeight="1" x14ac:dyDescent="0.25">
      <c r="A33" s="70"/>
      <c r="B33" s="5"/>
      <c r="C33" s="5"/>
      <c r="D33" s="5"/>
      <c r="E33" s="5"/>
      <c r="F33" s="5"/>
      <c r="G33" s="5"/>
      <c r="H33" s="5"/>
      <c r="I33" s="5"/>
      <c r="J33" s="5"/>
      <c r="K33" s="5"/>
      <c r="L33" s="5"/>
      <c r="M33" s="5"/>
      <c r="N33" s="5"/>
      <c r="O33" s="5"/>
    </row>
    <row r="34" spans="1:15" s="10" customFormat="1" ht="30" customHeight="1" x14ac:dyDescent="0.25">
      <c r="A34" s="70"/>
      <c r="B34" s="5"/>
      <c r="C34" s="5"/>
      <c r="D34" s="5"/>
      <c r="E34" s="5"/>
      <c r="F34" s="5"/>
      <c r="G34" s="5"/>
      <c r="H34" s="5"/>
      <c r="I34" s="5"/>
      <c r="J34" s="5"/>
      <c r="K34" s="5"/>
      <c r="L34" s="5"/>
      <c r="M34" s="5"/>
      <c r="N34" s="5"/>
      <c r="O34" s="5"/>
    </row>
    <row r="35" spans="1:15" s="5" customFormat="1" ht="30" customHeight="1" x14ac:dyDescent="0.25">
      <c r="A35" s="67"/>
      <c r="B35" s="1"/>
      <c r="C35" s="1"/>
      <c r="D35" s="1"/>
      <c r="E35" s="1"/>
      <c r="F35" s="1"/>
      <c r="G35" s="1"/>
      <c r="H35" s="1"/>
      <c r="I35" s="1"/>
      <c r="J35" s="1"/>
      <c r="K35" s="1"/>
      <c r="L35" s="1"/>
      <c r="M35" s="1"/>
      <c r="N35" s="1"/>
      <c r="O35" s="1"/>
    </row>
    <row r="36" spans="1:15" s="5" customFormat="1" ht="30" customHeight="1" x14ac:dyDescent="0.25">
      <c r="A36" s="67"/>
      <c r="B36" s="1"/>
      <c r="C36" s="1"/>
      <c r="D36" s="1"/>
      <c r="E36" s="1"/>
      <c r="F36" s="1"/>
      <c r="G36" s="1"/>
      <c r="H36" s="1"/>
      <c r="I36" s="1"/>
      <c r="J36" s="1"/>
      <c r="K36" s="1"/>
      <c r="L36" s="1"/>
      <c r="M36" s="1"/>
      <c r="N36" s="1"/>
      <c r="O36" s="1"/>
    </row>
    <row r="37" spans="1:15" s="5" customFormat="1" ht="30" customHeight="1" x14ac:dyDescent="0.25">
      <c r="A37" s="67"/>
      <c r="B37" s="1"/>
      <c r="C37" s="1"/>
      <c r="D37" s="1"/>
      <c r="E37" s="1"/>
      <c r="F37" s="1"/>
      <c r="G37" s="1"/>
      <c r="H37" s="1"/>
      <c r="I37" s="1"/>
      <c r="J37" s="1"/>
      <c r="K37" s="1"/>
      <c r="L37" s="1"/>
      <c r="M37" s="1"/>
      <c r="N37" s="1"/>
      <c r="O37" s="1"/>
    </row>
    <row r="38" spans="1:15" s="5" customFormat="1" ht="30" customHeight="1" x14ac:dyDescent="0.25">
      <c r="A38" s="67"/>
      <c r="B38" s="1"/>
      <c r="C38" s="1"/>
      <c r="D38" s="1"/>
      <c r="E38" s="1"/>
      <c r="F38" s="1"/>
      <c r="G38" s="1"/>
      <c r="H38" s="1"/>
      <c r="I38" s="1"/>
      <c r="J38" s="1"/>
      <c r="K38" s="1"/>
      <c r="L38" s="1"/>
      <c r="M38" s="1"/>
      <c r="N38" s="1"/>
      <c r="O38" s="1"/>
    </row>
    <row r="39" spans="1:15" s="5" customFormat="1" ht="30" customHeight="1" x14ac:dyDescent="0.25">
      <c r="A39" s="67"/>
      <c r="B39" s="1"/>
      <c r="C39" s="1"/>
      <c r="D39" s="1"/>
      <c r="E39" s="1"/>
      <c r="F39" s="1"/>
      <c r="G39" s="1"/>
      <c r="H39" s="1"/>
      <c r="I39" s="1"/>
      <c r="J39" s="1"/>
      <c r="K39" s="1"/>
      <c r="L39" s="1"/>
      <c r="M39" s="1"/>
      <c r="N39" s="1"/>
      <c r="O39" s="1"/>
    </row>
    <row r="40" spans="1:15" s="5" customFormat="1" ht="30" customHeight="1" x14ac:dyDescent="0.25">
      <c r="A40" s="67"/>
      <c r="B40" s="1"/>
      <c r="C40" s="1"/>
      <c r="D40" s="1"/>
      <c r="E40" s="1"/>
      <c r="F40" s="1"/>
      <c r="G40" s="1"/>
      <c r="H40" s="1"/>
      <c r="I40" s="1"/>
      <c r="J40" s="1"/>
      <c r="K40" s="1"/>
      <c r="L40" s="1"/>
      <c r="M40" s="1"/>
      <c r="N40" s="1"/>
      <c r="O40" s="1"/>
    </row>
    <row r="41" spans="1:15" s="5" customFormat="1" ht="30" customHeight="1" x14ac:dyDescent="0.25">
      <c r="A41" s="67"/>
      <c r="B41" s="1"/>
      <c r="C41" s="1"/>
      <c r="D41" s="1"/>
      <c r="E41" s="1"/>
      <c r="F41" s="1"/>
      <c r="G41" s="1"/>
      <c r="H41" s="1"/>
      <c r="I41" s="1"/>
      <c r="J41" s="1"/>
      <c r="K41" s="1"/>
      <c r="L41" s="1"/>
      <c r="M41" s="1"/>
      <c r="N41" s="1"/>
      <c r="O41" s="1"/>
    </row>
    <row r="42" spans="1:15" s="5" customFormat="1" ht="30" customHeight="1" x14ac:dyDescent="0.25">
      <c r="A42" s="67"/>
      <c r="B42" s="1"/>
      <c r="C42" s="1"/>
      <c r="D42" s="1"/>
      <c r="E42" s="1"/>
      <c r="F42" s="1"/>
      <c r="G42" s="1"/>
      <c r="H42" s="1"/>
      <c r="I42" s="1"/>
      <c r="J42" s="1"/>
      <c r="K42" s="1"/>
      <c r="L42" s="1"/>
      <c r="M42" s="1"/>
      <c r="N42" s="1"/>
      <c r="O42" s="1"/>
    </row>
  </sheetData>
  <mergeCells count="1">
    <mergeCell ref="C2:O2"/>
  </mergeCells>
  <dataValidations count="10">
    <dataValidation allowBlank="1" showInputMessage="1" showErrorMessage="1" prompt="This worksheet contains a template to calculate Total Expenses and Net Income. Title of the worksheet is in cell at right. Other helpful instructions on how to use this worksheet are in cells in this column. Arrow down to get started." sqref="A1" xr:uid="{AFDA39E9-E354-4951-9D54-6E147D6E6ABA}"/>
    <dataValidation allowBlank="1" showInputMessage="1" showErrorMessage="1" prompt="Business name is in cell at right and Date in cell C2. Next instruction is in cell A4._x000a_" sqref="A2" xr:uid="{30F3524C-8C8F-4A04-956C-ABEE96C0F09C}"/>
    <dataValidation allowBlank="1" showInputMessage="1" showErrorMessage="1" prompt="Enter details in Sample Revenue table starting in cell at right to calculate Net Sales, Costs of Goods Sold and Gross Profit. Next instruction is in cell A10." sqref="A4" xr:uid="{9CEF18A6-A50C-47F8-BB89-B4230498CFA0}"/>
    <dataValidation allowBlank="1" showInputMessage="1" showErrorMessage="1" prompt="Cost of Goods Sold label is in cell at right. Cost of Goods Sold for each month and Year to Date are auto calculated in cells C10 through O10." sqref="A10" xr:uid="{AC61DC88-DA9E-49DA-ABB4-14E2B2BA9467}"/>
    <dataValidation allowBlank="1" showInputMessage="1" showErrorMessage="1" prompt="Gross Profit label is in cell at right. Gross Profit for each month and Year to Date are auto calculated in cells C11 through O11. Next instruction is in cell A13." sqref="A11" xr:uid="{658B3E67-9E36-4CC0-9B24-2324DFA2386A}"/>
    <dataValidation allowBlank="1" showInputMessage="1" showErrorMessage="1" prompt="Enter details in Sample Expenses table starting in cell at right to calculate Total Expenses, Income Before Taxes and Income Tax Expense. Next instruction is in cell A20." sqref="A13" xr:uid="{7269D659-6E31-4B16-804F-6FEEA79E677A}"/>
    <dataValidation allowBlank="1" showInputMessage="1" showErrorMessage="1" prompt="Income Before Taxes label is in cell at right. Income Before Taxes for each month and Year to Date are auto calculated in cells C20 through O20." sqref="A20" xr:uid="{C592E5A1-9AEF-4FDE-B4FB-EFE86460BB2E}"/>
    <dataValidation allowBlank="1" showInputMessage="1" showErrorMessage="1" prompt="Income Tax Expense label is in cell at right. Income Tax Expense for each month and Year to Date are auto calculated in cells C21 through O21. Next instruction is in cell A23." sqref="A21" xr:uid="{A4B0449C-BF41-4E2B-9C72-DD41D89F6F55}"/>
    <dataValidation allowBlank="1" showInputMessage="1" showErrorMessage="1" prompt="Net Income label is in cell at right. Net Income for each month and Year to Date are auto calculated in cells C23 through O23." sqref="A23" xr:uid="{347B1107-ACF9-4994-AACE-F4D3C11F4916}"/>
    <dataValidation allowBlank="1" showInputMessage="1" showErrorMessage="1" prompt="Net Income label is in cell at right. Net Income for each month and Year to Date are auto calculated in cells C25 through O25._x000a_" sqref="A24" xr:uid="{280BDB46-1A88-4680-B591-21263FE950DD}"/>
  </dataValidations>
  <pageMargins left="0.7" right="0.7" top="0.75" bottom="0.75" header="0.3" footer="0.3"/>
  <pageSetup scale="53" orientation="landscape" horizontalDpi="1200" verticalDpi="12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J41"/>
  <sheetViews>
    <sheetView zoomScaleNormal="100" workbookViewId="0"/>
  </sheetViews>
  <sheetFormatPr defaultColWidth="9.140625" defaultRowHeight="30" customHeight="1" x14ac:dyDescent="0.25"/>
  <cols>
    <col min="1" max="1" width="2.7109375" style="71" customWidth="1"/>
    <col min="2" max="2" width="42.28515625" style="1" customWidth="1"/>
    <col min="3" max="14" width="14.7109375" style="1" customWidth="1"/>
    <col min="15" max="15" width="14.7109375" style="49" customWidth="1"/>
    <col min="16" max="16" width="2.140625" style="1" customWidth="1"/>
    <col min="17" max="62" width="8.85546875" style="34" customWidth="1"/>
    <col min="63" max="80" width="8.85546875" style="1" customWidth="1"/>
    <col min="81" max="16384" width="9.140625" style="1"/>
  </cols>
  <sheetData>
    <row r="1" spans="1:62" s="21" customFormat="1" ht="20.100000000000001" customHeight="1" x14ac:dyDescent="0.25">
      <c r="A1" s="66"/>
      <c r="B1" s="60" t="s">
        <v>3</v>
      </c>
      <c r="C1" s="61"/>
      <c r="D1" s="61"/>
      <c r="E1" s="61"/>
      <c r="F1" s="61"/>
      <c r="G1" s="61"/>
      <c r="H1" s="61"/>
      <c r="I1" s="61"/>
      <c r="J1" s="61"/>
      <c r="K1" s="61"/>
      <c r="L1" s="61"/>
      <c r="M1" s="61"/>
      <c r="N1" s="61"/>
      <c r="O1" s="62"/>
      <c r="P1" s="20"/>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row>
    <row r="2" spans="1:62" s="22" customFormat="1" ht="20.100000000000001" customHeight="1" x14ac:dyDescent="0.25">
      <c r="A2" s="66"/>
      <c r="B2" s="17" t="str">
        <f>'Start-Up Costs Template'!B2</f>
        <v>Your Coffee Shop</v>
      </c>
      <c r="C2" s="129">
        <f ca="1">TODAY()</f>
        <v>44825</v>
      </c>
      <c r="D2" s="130"/>
      <c r="E2" s="130"/>
      <c r="F2" s="130"/>
      <c r="G2" s="130"/>
      <c r="H2" s="130"/>
      <c r="I2" s="130"/>
      <c r="J2" s="130"/>
      <c r="K2" s="130"/>
      <c r="L2" s="130"/>
      <c r="M2" s="130"/>
      <c r="N2" s="130"/>
      <c r="O2" s="131"/>
      <c r="P2" s="18"/>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row>
    <row r="3" spans="1:62" s="5" customFormat="1" ht="9" customHeight="1" x14ac:dyDescent="0.25">
      <c r="A3" s="67"/>
      <c r="B3" s="108"/>
      <c r="C3" s="109"/>
      <c r="D3" s="109"/>
      <c r="E3" s="109"/>
      <c r="F3" s="109"/>
      <c r="G3" s="109"/>
      <c r="H3" s="109"/>
      <c r="I3" s="109"/>
      <c r="J3" s="109"/>
      <c r="K3" s="109"/>
      <c r="L3" s="109"/>
      <c r="M3" s="109"/>
      <c r="N3" s="109"/>
      <c r="O3" s="110"/>
      <c r="P3" s="3"/>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row>
    <row r="4" spans="1:62" s="22" customFormat="1" ht="20.100000000000001" customHeight="1" thickBot="1" x14ac:dyDescent="0.3">
      <c r="A4" s="66"/>
      <c r="B4" s="86" t="s">
        <v>16</v>
      </c>
      <c r="C4" s="92" t="s">
        <v>17</v>
      </c>
      <c r="D4" s="92" t="s">
        <v>18</v>
      </c>
      <c r="E4" s="92" t="s">
        <v>19</v>
      </c>
      <c r="F4" s="92" t="s">
        <v>20</v>
      </c>
      <c r="G4" s="92" t="s">
        <v>21</v>
      </c>
      <c r="H4" s="92" t="s">
        <v>22</v>
      </c>
      <c r="I4" s="92" t="s">
        <v>23</v>
      </c>
      <c r="J4" s="92" t="s">
        <v>24</v>
      </c>
      <c r="K4" s="92" t="s">
        <v>25</v>
      </c>
      <c r="L4" s="92" t="s">
        <v>26</v>
      </c>
      <c r="M4" s="92" t="s">
        <v>27</v>
      </c>
      <c r="N4" s="92" t="s">
        <v>28</v>
      </c>
      <c r="O4" s="93" t="s">
        <v>29</v>
      </c>
      <c r="P4" s="18"/>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row>
    <row r="5" spans="1:62" s="23" customFormat="1" ht="16.350000000000001" customHeight="1" thickTop="1" x14ac:dyDescent="0.25">
      <c r="A5" s="68"/>
      <c r="B5" s="89" t="s">
        <v>30</v>
      </c>
      <c r="C5" s="90">
        <v>5000</v>
      </c>
      <c r="D5" s="90">
        <v>13000</v>
      </c>
      <c r="E5" s="90">
        <v>16000</v>
      </c>
      <c r="F5" s="90">
        <v>7000</v>
      </c>
      <c r="G5" s="90">
        <v>14500</v>
      </c>
      <c r="H5" s="90">
        <v>16400</v>
      </c>
      <c r="I5" s="90">
        <v>22500</v>
      </c>
      <c r="J5" s="90">
        <v>23125</v>
      </c>
      <c r="K5" s="90">
        <v>24549</v>
      </c>
      <c r="L5" s="90">
        <v>22000</v>
      </c>
      <c r="M5" s="90">
        <v>25000</v>
      </c>
      <c r="N5" s="90">
        <v>27349</v>
      </c>
      <c r="O5" s="91">
        <f>SUM(C5:N5)</f>
        <v>216423</v>
      </c>
      <c r="P5" s="19"/>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row>
    <row r="6" spans="1:62" s="23" customFormat="1" ht="16.350000000000001" customHeight="1" x14ac:dyDescent="0.25">
      <c r="A6" s="68"/>
      <c r="B6" s="42" t="s">
        <v>31</v>
      </c>
      <c r="C6" s="25">
        <v>0</v>
      </c>
      <c r="D6" s="25">
        <v>-350</v>
      </c>
      <c r="E6" s="25">
        <v>0</v>
      </c>
      <c r="F6" s="25">
        <v>-206</v>
      </c>
      <c r="G6" s="25">
        <v>-234</v>
      </c>
      <c r="H6" s="25">
        <v>0</v>
      </c>
      <c r="I6" s="25">
        <v>0</v>
      </c>
      <c r="J6" s="25">
        <v>-280</v>
      </c>
      <c r="K6" s="25">
        <v>-1200</v>
      </c>
      <c r="L6" s="25">
        <v>-1600</v>
      </c>
      <c r="M6" s="25">
        <v>0</v>
      </c>
      <c r="N6" s="25">
        <v>-2400</v>
      </c>
      <c r="O6" s="43">
        <f t="shared" ref="O6:O11" si="0">SUM(C6:N6)</f>
        <v>-6270</v>
      </c>
      <c r="P6" s="19"/>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row>
    <row r="7" spans="1:62" s="23" customFormat="1" ht="16.350000000000001" customHeight="1" x14ac:dyDescent="0.25">
      <c r="A7" s="68"/>
      <c r="B7" s="42" t="s">
        <v>32</v>
      </c>
      <c r="C7" s="25">
        <v>0</v>
      </c>
      <c r="D7" s="25">
        <v>0</v>
      </c>
      <c r="E7" s="25">
        <v>0</v>
      </c>
      <c r="F7" s="25">
        <v>0</v>
      </c>
      <c r="G7" s="25">
        <v>0</v>
      </c>
      <c r="H7" s="25">
        <v>250</v>
      </c>
      <c r="I7" s="25">
        <v>350</v>
      </c>
      <c r="J7" s="25">
        <v>100</v>
      </c>
      <c r="K7" s="25">
        <v>0</v>
      </c>
      <c r="L7" s="25">
        <v>0</v>
      </c>
      <c r="M7" s="25">
        <v>1245</v>
      </c>
      <c r="N7" s="25">
        <v>1360</v>
      </c>
      <c r="O7" s="43">
        <f t="shared" si="0"/>
        <v>3305</v>
      </c>
      <c r="P7" s="19"/>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row>
    <row r="8" spans="1:62" s="23" customFormat="1" ht="16.350000000000001" customHeight="1" x14ac:dyDescent="0.25">
      <c r="A8" s="68"/>
      <c r="B8" s="42" t="s">
        <v>33</v>
      </c>
      <c r="C8" s="25">
        <v>0</v>
      </c>
      <c r="D8" s="25">
        <v>0</v>
      </c>
      <c r="E8" s="25">
        <v>0</v>
      </c>
      <c r="F8" s="25">
        <v>0</v>
      </c>
      <c r="G8" s="25">
        <v>0</v>
      </c>
      <c r="H8" s="25">
        <v>0</v>
      </c>
      <c r="I8" s="25">
        <v>0</v>
      </c>
      <c r="J8" s="25">
        <v>1500</v>
      </c>
      <c r="K8" s="25">
        <v>0</v>
      </c>
      <c r="L8" s="25">
        <v>0</v>
      </c>
      <c r="M8" s="25">
        <v>0</v>
      </c>
      <c r="N8" s="25">
        <v>0</v>
      </c>
      <c r="O8" s="43">
        <f t="shared" si="0"/>
        <v>1500</v>
      </c>
      <c r="P8" s="19"/>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row>
    <row r="9" spans="1:62" s="37" customFormat="1" ht="16.350000000000001" customHeight="1" x14ac:dyDescent="0.25">
      <c r="A9" s="69"/>
      <c r="B9" s="41" t="s">
        <v>34</v>
      </c>
      <c r="C9" s="65">
        <f>SUBTOTAL(109,ActualRevenue[JAN])</f>
        <v>5000</v>
      </c>
      <c r="D9" s="65">
        <f>SUBTOTAL(109,ActualRevenue[FEB])</f>
        <v>12650</v>
      </c>
      <c r="E9" s="65">
        <f>SUBTOTAL(109,ActualRevenue[MAR])</f>
        <v>16000</v>
      </c>
      <c r="F9" s="65">
        <f>SUBTOTAL(109,ActualRevenue[APR])</f>
        <v>6794</v>
      </c>
      <c r="G9" s="65">
        <f>SUBTOTAL(109,ActualRevenue[MAY])</f>
        <v>14266</v>
      </c>
      <c r="H9" s="65">
        <f>SUBTOTAL(109,ActualRevenue[JUN])</f>
        <v>16650</v>
      </c>
      <c r="I9" s="65">
        <f>SUBTOTAL(109,ActualRevenue[JUL])</f>
        <v>22850</v>
      </c>
      <c r="J9" s="65">
        <f>SUBTOTAL(109,ActualRevenue[AUG])</f>
        <v>24445</v>
      </c>
      <c r="K9" s="65">
        <f>SUBTOTAL(109,ActualRevenue[SEP])</f>
        <v>23349</v>
      </c>
      <c r="L9" s="65">
        <f>SUBTOTAL(109,ActualRevenue[OCT])</f>
        <v>20400</v>
      </c>
      <c r="M9" s="65">
        <f>SUBTOTAL(109,ActualRevenue[NOV])</f>
        <v>26245</v>
      </c>
      <c r="N9" s="65">
        <f>SUBTOTAL(109,ActualRevenue[DEC])</f>
        <v>26309</v>
      </c>
      <c r="O9" s="45">
        <f>SUM(ActualRevenue[[#Totals],[JAN]:[DEC]])</f>
        <v>214958</v>
      </c>
      <c r="P9" s="38"/>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row>
    <row r="10" spans="1:62" s="37" customFormat="1" ht="16.350000000000001" customHeight="1" x14ac:dyDescent="0.25">
      <c r="A10" s="69"/>
      <c r="B10" s="63" t="s">
        <v>35</v>
      </c>
      <c r="C10" s="27">
        <f t="shared" ref="C10:N10" si="1">C5*0.4</f>
        <v>2000</v>
      </c>
      <c r="D10" s="27">
        <f t="shared" si="1"/>
        <v>5200</v>
      </c>
      <c r="E10" s="27">
        <f t="shared" si="1"/>
        <v>6400</v>
      </c>
      <c r="F10" s="27">
        <f t="shared" si="1"/>
        <v>2800</v>
      </c>
      <c r="G10" s="27">
        <f t="shared" si="1"/>
        <v>5800</v>
      </c>
      <c r="H10" s="27">
        <f t="shared" si="1"/>
        <v>6560</v>
      </c>
      <c r="I10" s="27">
        <f t="shared" si="1"/>
        <v>9000</v>
      </c>
      <c r="J10" s="27">
        <f t="shared" si="1"/>
        <v>9250</v>
      </c>
      <c r="K10" s="27">
        <f t="shared" si="1"/>
        <v>9819.6</v>
      </c>
      <c r="L10" s="27">
        <f t="shared" si="1"/>
        <v>8800</v>
      </c>
      <c r="M10" s="27">
        <f t="shared" si="1"/>
        <v>10000</v>
      </c>
      <c r="N10" s="27">
        <f t="shared" si="1"/>
        <v>10939.6</v>
      </c>
      <c r="O10" s="26">
        <f t="shared" si="0"/>
        <v>86569.200000000012</v>
      </c>
      <c r="P10" s="38"/>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row>
    <row r="11" spans="1:62" s="5" customFormat="1" ht="16.350000000000001" customHeight="1" x14ac:dyDescent="0.25">
      <c r="A11" s="67"/>
      <c r="B11" s="63" t="s">
        <v>36</v>
      </c>
      <c r="C11" s="27">
        <f>IFERROR(ActualRevenue[[#Totals],[JAN]]-C10,"")</f>
        <v>3000</v>
      </c>
      <c r="D11" s="27">
        <f>IFERROR(ActualRevenue[[#Totals],[FEB]]-D10,"")</f>
        <v>7450</v>
      </c>
      <c r="E11" s="27">
        <f>IFERROR(ActualRevenue[[#Totals],[MAR]]-E10,"")</f>
        <v>9600</v>
      </c>
      <c r="F11" s="27">
        <f>IFERROR(ActualRevenue[[#Totals],[APR]]-F10,"")</f>
        <v>3994</v>
      </c>
      <c r="G11" s="27">
        <f>IFERROR(ActualRevenue[[#Totals],[MAY]]-G10,"")</f>
        <v>8466</v>
      </c>
      <c r="H11" s="27">
        <f>IFERROR(ActualRevenue[[#Totals],[JUN]]-H10,"")</f>
        <v>10090</v>
      </c>
      <c r="I11" s="27">
        <f>IFERROR(ActualRevenue[[#Totals],[JUL]]-I10,"")</f>
        <v>13850</v>
      </c>
      <c r="J11" s="27">
        <f>IFERROR(ActualRevenue[[#Totals],[AUG]]-J10,"")</f>
        <v>15195</v>
      </c>
      <c r="K11" s="27">
        <f>IFERROR(ActualRevenue[[#Totals],[SEP]]-K10,"")</f>
        <v>13529.4</v>
      </c>
      <c r="L11" s="27">
        <f>IFERROR(ActualRevenue[[#Totals],[OCT]]-L10,"")</f>
        <v>11600</v>
      </c>
      <c r="M11" s="27">
        <f>IFERROR(ActualRevenue[[#Totals],[NOV]]-M10,"")</f>
        <v>16245</v>
      </c>
      <c r="N11" s="27">
        <f>IFERROR(ActualRevenue[[#Totals],[DEC]]-N10,"")</f>
        <v>15369.4</v>
      </c>
      <c r="O11" s="26">
        <f t="shared" si="0"/>
        <v>128388.79999999999</v>
      </c>
      <c r="P11" s="3"/>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row>
    <row r="12" spans="1:62" s="22" customFormat="1" ht="9" customHeight="1" x14ac:dyDescent="0.25">
      <c r="A12" s="66"/>
      <c r="B12" s="107"/>
      <c r="C12" s="99"/>
      <c r="D12" s="99"/>
      <c r="E12" s="99"/>
      <c r="F12" s="99"/>
      <c r="G12" s="99"/>
      <c r="H12" s="99"/>
      <c r="I12" s="99"/>
      <c r="J12" s="99"/>
      <c r="K12" s="99"/>
      <c r="L12" s="99"/>
      <c r="M12" s="99"/>
      <c r="N12" s="99"/>
      <c r="O12" s="100"/>
      <c r="P12" s="18"/>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row>
    <row r="13" spans="1:62" s="5" customFormat="1" ht="20.100000000000001" customHeight="1" thickBot="1" x14ac:dyDescent="0.3">
      <c r="A13" s="67"/>
      <c r="B13" s="86" t="s">
        <v>37</v>
      </c>
      <c r="C13" s="92" t="s">
        <v>17</v>
      </c>
      <c r="D13" s="92" t="s">
        <v>18</v>
      </c>
      <c r="E13" s="92" t="s">
        <v>19</v>
      </c>
      <c r="F13" s="92" t="s">
        <v>20</v>
      </c>
      <c r="G13" s="92" t="s">
        <v>21</v>
      </c>
      <c r="H13" s="92" t="s">
        <v>22</v>
      </c>
      <c r="I13" s="92" t="s">
        <v>23</v>
      </c>
      <c r="J13" s="92" t="s">
        <v>24</v>
      </c>
      <c r="K13" s="92" t="s">
        <v>25</v>
      </c>
      <c r="L13" s="92" t="s">
        <v>26</v>
      </c>
      <c r="M13" s="92" t="s">
        <v>27</v>
      </c>
      <c r="N13" s="92" t="s">
        <v>28</v>
      </c>
      <c r="O13" s="93" t="s">
        <v>29</v>
      </c>
      <c r="P13" s="3"/>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row>
    <row r="14" spans="1:62" s="23" customFormat="1" ht="16.350000000000001" customHeight="1" thickTop="1" x14ac:dyDescent="0.25">
      <c r="A14" s="68"/>
      <c r="B14" s="89" t="s">
        <v>38</v>
      </c>
      <c r="C14" s="90">
        <v>2500</v>
      </c>
      <c r="D14" s="90">
        <v>2500</v>
      </c>
      <c r="E14" s="90">
        <v>3500</v>
      </c>
      <c r="F14" s="90">
        <v>5000</v>
      </c>
      <c r="G14" s="90">
        <v>5000</v>
      </c>
      <c r="H14" s="90">
        <v>5000</v>
      </c>
      <c r="I14" s="90">
        <v>8000</v>
      </c>
      <c r="J14" s="90">
        <v>9000</v>
      </c>
      <c r="K14" s="90">
        <v>9000</v>
      </c>
      <c r="L14" s="90">
        <v>9000</v>
      </c>
      <c r="M14" s="90">
        <v>9000</v>
      </c>
      <c r="N14" s="90">
        <v>9000</v>
      </c>
      <c r="O14" s="91">
        <f>SUM(C14:N14)</f>
        <v>76500</v>
      </c>
      <c r="P14" s="19"/>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row>
    <row r="15" spans="1:62" s="23" customFormat="1" ht="16.350000000000001" customHeight="1" x14ac:dyDescent="0.25">
      <c r="A15" s="68"/>
      <c r="B15" s="42" t="s">
        <v>39</v>
      </c>
      <c r="C15" s="25">
        <v>400</v>
      </c>
      <c r="D15" s="25">
        <v>450</v>
      </c>
      <c r="E15" s="25">
        <v>450</v>
      </c>
      <c r="F15" s="25">
        <v>450</v>
      </c>
      <c r="G15" s="25">
        <v>900</v>
      </c>
      <c r="H15" s="25">
        <v>900</v>
      </c>
      <c r="I15" s="25">
        <v>900</v>
      </c>
      <c r="J15" s="25">
        <v>900</v>
      </c>
      <c r="K15" s="25">
        <v>900</v>
      </c>
      <c r="L15" s="25">
        <v>900</v>
      </c>
      <c r="M15" s="25">
        <v>1200</v>
      </c>
      <c r="N15" s="25">
        <v>1200</v>
      </c>
      <c r="O15" s="43">
        <f t="shared" ref="O15:O17" si="2">SUM(C15:N15)</f>
        <v>9550</v>
      </c>
      <c r="P15" s="19"/>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row>
    <row r="16" spans="1:62" s="23" customFormat="1" ht="16.350000000000001" customHeight="1" x14ac:dyDescent="0.25">
      <c r="A16" s="68"/>
      <c r="B16" s="42" t="s">
        <v>40</v>
      </c>
      <c r="C16" s="25">
        <v>250</v>
      </c>
      <c r="D16" s="25">
        <v>650</v>
      </c>
      <c r="E16" s="25">
        <v>800</v>
      </c>
      <c r="F16" s="25">
        <v>350</v>
      </c>
      <c r="G16" s="25">
        <v>725</v>
      </c>
      <c r="H16" s="25">
        <v>820</v>
      </c>
      <c r="I16" s="25">
        <v>1125</v>
      </c>
      <c r="J16" s="25">
        <v>1156.25</v>
      </c>
      <c r="K16" s="25">
        <v>1227.45</v>
      </c>
      <c r="L16" s="25">
        <v>1100</v>
      </c>
      <c r="M16" s="25">
        <v>1250</v>
      </c>
      <c r="N16" s="25">
        <v>1367.45</v>
      </c>
      <c r="O16" s="43">
        <f t="shared" si="2"/>
        <v>10821.150000000001</v>
      </c>
      <c r="P16" s="19"/>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row>
    <row r="17" spans="1:62" s="23" customFormat="1" ht="16.350000000000001" customHeight="1" x14ac:dyDescent="0.25">
      <c r="A17" s="68"/>
      <c r="B17" s="42" t="s">
        <v>41</v>
      </c>
      <c r="C17" s="25">
        <v>1250</v>
      </c>
      <c r="D17" s="25">
        <v>1250</v>
      </c>
      <c r="E17" s="25">
        <v>1250</v>
      </c>
      <c r="F17" s="25">
        <v>1250</v>
      </c>
      <c r="G17" s="25">
        <v>1250</v>
      </c>
      <c r="H17" s="25">
        <v>1250</v>
      </c>
      <c r="I17" s="25">
        <v>1250</v>
      </c>
      <c r="J17" s="25">
        <v>1250</v>
      </c>
      <c r="K17" s="25">
        <v>1250</v>
      </c>
      <c r="L17" s="25">
        <v>1250</v>
      </c>
      <c r="M17" s="25">
        <v>1250</v>
      </c>
      <c r="N17" s="25">
        <v>1250</v>
      </c>
      <c r="O17" s="43">
        <f t="shared" si="2"/>
        <v>15000</v>
      </c>
      <c r="P17" s="19"/>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row>
    <row r="18" spans="1:62" s="23" customFormat="1" ht="16.350000000000001" customHeight="1" x14ac:dyDescent="0.25">
      <c r="A18" s="68"/>
      <c r="B18" s="41" t="s">
        <v>43</v>
      </c>
      <c r="C18" s="44">
        <f t="shared" ref="C18:N18" si="3">IF(SUM(C14:C17)=0,"",SUM(C14:C17))</f>
        <v>4400</v>
      </c>
      <c r="D18" s="44">
        <f t="shared" si="3"/>
        <v>4850</v>
      </c>
      <c r="E18" s="44">
        <f t="shared" si="3"/>
        <v>6000</v>
      </c>
      <c r="F18" s="44">
        <f t="shared" si="3"/>
        <v>7050</v>
      </c>
      <c r="G18" s="44">
        <f t="shared" si="3"/>
        <v>7875</v>
      </c>
      <c r="H18" s="44">
        <f t="shared" si="3"/>
        <v>7970</v>
      </c>
      <c r="I18" s="44">
        <f t="shared" si="3"/>
        <v>11275</v>
      </c>
      <c r="J18" s="44">
        <f t="shared" si="3"/>
        <v>12306.25</v>
      </c>
      <c r="K18" s="44">
        <f t="shared" si="3"/>
        <v>12377.45</v>
      </c>
      <c r="L18" s="44">
        <f t="shared" si="3"/>
        <v>12250</v>
      </c>
      <c r="M18" s="44">
        <f t="shared" si="3"/>
        <v>12700</v>
      </c>
      <c r="N18" s="44">
        <f t="shared" si="3"/>
        <v>12817.45</v>
      </c>
      <c r="O18" s="64">
        <f>SUM(ActualExpenses[[#Totals],[JAN]:[DEC]])</f>
        <v>111871.15</v>
      </c>
      <c r="P18" s="19"/>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row>
    <row r="19" spans="1:62" s="23" customFormat="1" ht="16.350000000000001" customHeight="1" x14ac:dyDescent="0.25">
      <c r="A19" s="68"/>
      <c r="B19" s="63" t="s">
        <v>44</v>
      </c>
      <c r="C19" s="27">
        <f>IFERROR('P&amp;L Example'!$C$11-ActualExpenses[[#Totals],[JAN]],"")</f>
        <v>-1400</v>
      </c>
      <c r="D19" s="27">
        <f>IFERROR('P&amp;L Example'!$D$11-ActualExpenses[[#Totals],[FEB]],"")</f>
        <v>2600</v>
      </c>
      <c r="E19" s="27">
        <f>IFERROR('P&amp;L Example'!$E$11-ActualExpenses[[#Totals],[MAR]],"")</f>
        <v>3600</v>
      </c>
      <c r="F19" s="27">
        <f>IFERROR('P&amp;L Example'!$F$11-ActualExpenses[[#Totals],[APR]],"")</f>
        <v>-3056</v>
      </c>
      <c r="G19" s="27">
        <f>IFERROR('P&amp;L Example'!$G$11-ActualExpenses[[#Totals],[MAY]],"")</f>
        <v>591</v>
      </c>
      <c r="H19" s="27">
        <f>IFERROR('P&amp;L Example'!$H$11-ActualExpenses[[#Totals],[JUN]],"")</f>
        <v>2120</v>
      </c>
      <c r="I19" s="27">
        <f>IFERROR('P&amp;L Example'!$I$11-ActualExpenses[[#Totals],[JUL]],"")</f>
        <v>2575</v>
      </c>
      <c r="J19" s="27">
        <f>IFERROR('P&amp;L Example'!$J$11-ActualExpenses[[#Totals],[AUG]],"")</f>
        <v>2888.75</v>
      </c>
      <c r="K19" s="27">
        <f>IFERROR('P&amp;L Example'!$K$11-ActualExpenses[[#Totals],[SEP]],"")</f>
        <v>1151.9499999999989</v>
      </c>
      <c r="L19" s="27">
        <f>IFERROR('P&amp;L Example'!$L$11-ActualExpenses[[#Totals],[OCT]],"")</f>
        <v>-650</v>
      </c>
      <c r="M19" s="27">
        <f>IFERROR('P&amp;L Example'!$M$11-ActualExpenses[[#Totals],[NOV]],"")</f>
        <v>3545</v>
      </c>
      <c r="N19" s="27">
        <f>IFERROR('P&amp;L Example'!$N$11-ActualExpenses[[#Totals],[DEC]],"")</f>
        <v>2551.9499999999989</v>
      </c>
      <c r="O19" s="26">
        <f>SUM(C19:N19)</f>
        <v>16517.649999999998</v>
      </c>
      <c r="P19" s="19"/>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row>
    <row r="20" spans="1:62" s="23" customFormat="1" ht="16.350000000000001" customHeight="1" x14ac:dyDescent="0.25">
      <c r="A20" s="68"/>
      <c r="B20" s="63" t="s">
        <v>45</v>
      </c>
      <c r="C20" s="27">
        <f t="shared" ref="C20:D20" si="4">C19*0.15</f>
        <v>-210</v>
      </c>
      <c r="D20" s="27">
        <f t="shared" si="4"/>
        <v>390</v>
      </c>
      <c r="E20" s="27">
        <f t="shared" ref="E20" si="5">E19*0.15</f>
        <v>540</v>
      </c>
      <c r="F20" s="27">
        <f t="shared" ref="F20" si="6">F19*0.15</f>
        <v>-458.4</v>
      </c>
      <c r="G20" s="27">
        <f t="shared" ref="G20" si="7">G19*0.15</f>
        <v>88.649999999999991</v>
      </c>
      <c r="H20" s="27">
        <f t="shared" ref="H20" si="8">H19*0.15</f>
        <v>318</v>
      </c>
      <c r="I20" s="27">
        <f t="shared" ref="I20" si="9">I19*0.15</f>
        <v>386.25</v>
      </c>
      <c r="J20" s="27">
        <f t="shared" ref="J20" si="10">J19*0.15</f>
        <v>433.3125</v>
      </c>
      <c r="K20" s="27">
        <f t="shared" ref="K20" si="11">K19*0.15</f>
        <v>172.79249999999982</v>
      </c>
      <c r="L20" s="27">
        <f t="shared" ref="L20" si="12">L19*0.15</f>
        <v>-97.5</v>
      </c>
      <c r="M20" s="27">
        <f t="shared" ref="M20" si="13">M19*0.15</f>
        <v>531.75</v>
      </c>
      <c r="N20" s="27">
        <f t="shared" ref="N20" si="14">N19*0.15</f>
        <v>382.79249999999985</v>
      </c>
      <c r="O20" s="26">
        <f>SUM('P&amp;L Example'!$C$20:$N$20)</f>
        <v>2477.6474999999996</v>
      </c>
      <c r="P20" s="19"/>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row>
    <row r="21" spans="1:62" s="23" customFormat="1" ht="9" customHeight="1" x14ac:dyDescent="0.25">
      <c r="A21" s="68"/>
      <c r="B21" s="114"/>
      <c r="C21" s="115"/>
      <c r="D21" s="115"/>
      <c r="E21" s="115"/>
      <c r="F21" s="115"/>
      <c r="G21" s="115"/>
      <c r="H21" s="115"/>
      <c r="I21" s="115"/>
      <c r="J21" s="115"/>
      <c r="K21" s="115"/>
      <c r="L21" s="115"/>
      <c r="M21" s="115"/>
      <c r="N21" s="115"/>
      <c r="O21" s="116"/>
      <c r="P21" s="19"/>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row>
    <row r="22" spans="1:62" s="23" customFormat="1" ht="16.350000000000001" customHeight="1" x14ac:dyDescent="0.25">
      <c r="A22" s="68"/>
      <c r="B22" s="14" t="s">
        <v>46</v>
      </c>
      <c r="C22" s="29">
        <f>IFERROR(C19-'P&amp;L Example'!$C$20," ")</f>
        <v>-1190</v>
      </c>
      <c r="D22" s="29">
        <f>IFERROR(D19-'P&amp;L Example'!$D$20," ")</f>
        <v>2210</v>
      </c>
      <c r="E22" s="29">
        <f>IFERROR(E19-'P&amp;L Example'!$E$20,"")</f>
        <v>3060</v>
      </c>
      <c r="F22" s="29">
        <f>IFERROR(F19-'P&amp;L Example'!$F$20,"")</f>
        <v>-2597.6</v>
      </c>
      <c r="G22" s="29">
        <f>IFERROR(G19-'P&amp;L Example'!$G$20,"")</f>
        <v>502.35</v>
      </c>
      <c r="H22" s="29">
        <f>IFERROR(H19-'P&amp;L Example'!$H$20,"")</f>
        <v>1802</v>
      </c>
      <c r="I22" s="29">
        <f>IFERROR(I19-'P&amp;L Example'!$I$20,"")</f>
        <v>2188.75</v>
      </c>
      <c r="J22" s="29">
        <f>IFERROR(J19-'P&amp;L Example'!$J$20,"")</f>
        <v>2455.4375</v>
      </c>
      <c r="K22" s="29">
        <f>IFERROR(K19-'P&amp;L Example'!$K$20,"")</f>
        <v>979.15749999999912</v>
      </c>
      <c r="L22" s="29">
        <f>IFERROR(L19-'P&amp;L Example'!$L$20,"")</f>
        <v>-552.5</v>
      </c>
      <c r="M22" s="29">
        <f>IFERROR(M19-'P&amp;L Example'!$M$20,"")</f>
        <v>3013.25</v>
      </c>
      <c r="N22" s="29">
        <f>IFERROR(N19-'P&amp;L Example'!$N$20,"")</f>
        <v>2169.1574999999989</v>
      </c>
      <c r="O22" s="30">
        <f>IFERROR(O19-'P&amp;L Example'!$O$20,"")</f>
        <v>14040.002499999999</v>
      </c>
      <c r="P22" s="19"/>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row>
    <row r="23" spans="1:62" s="23" customFormat="1" ht="9" customHeight="1" x14ac:dyDescent="0.25">
      <c r="A23" s="68"/>
      <c r="B23" s="117"/>
      <c r="C23" s="118"/>
      <c r="D23" s="118"/>
      <c r="E23" s="118"/>
      <c r="F23" s="118"/>
      <c r="G23" s="118"/>
      <c r="H23" s="118"/>
      <c r="I23" s="118"/>
      <c r="J23" s="118"/>
      <c r="K23" s="118"/>
      <c r="L23" s="118"/>
      <c r="M23" s="118"/>
      <c r="N23" s="118"/>
      <c r="O23" s="119"/>
      <c r="P23" s="19"/>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row>
    <row r="24" spans="1:62" s="23" customFormat="1" ht="9" customHeight="1" x14ac:dyDescent="0.25">
      <c r="A24" s="68"/>
      <c r="B24" s="11"/>
      <c r="C24" s="8"/>
      <c r="D24" s="8"/>
      <c r="E24" s="8"/>
      <c r="F24" s="8"/>
      <c r="G24" s="8"/>
      <c r="H24" s="8"/>
      <c r="I24" s="8"/>
      <c r="J24" s="8"/>
      <c r="K24" s="8"/>
      <c r="L24" s="8"/>
      <c r="M24" s="8"/>
      <c r="N24" s="8"/>
      <c r="O24" s="46"/>
      <c r="P24" s="19"/>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row>
    <row r="25" spans="1:62" s="23" customFormat="1" ht="30" customHeight="1" x14ac:dyDescent="0.25">
      <c r="A25" s="68"/>
      <c r="B25" s="9"/>
      <c r="C25" s="10"/>
      <c r="D25" s="10"/>
      <c r="E25" s="10"/>
      <c r="F25" s="10"/>
      <c r="G25" s="10"/>
      <c r="H25" s="10"/>
      <c r="I25" s="10"/>
      <c r="J25" s="10"/>
      <c r="K25" s="10"/>
      <c r="L25" s="10"/>
      <c r="M25" s="10"/>
      <c r="N25" s="10"/>
      <c r="O25" s="47"/>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row>
    <row r="26" spans="1:62" s="37" customFormat="1" ht="30" customHeight="1" x14ac:dyDescent="0.25">
      <c r="A26" s="69"/>
      <c r="B26" s="10"/>
      <c r="C26" s="10"/>
      <c r="D26" s="10"/>
      <c r="E26" s="10"/>
      <c r="F26" s="10"/>
      <c r="G26" s="10"/>
      <c r="H26" s="10"/>
      <c r="I26" s="10"/>
      <c r="J26" s="10"/>
      <c r="K26" s="10"/>
      <c r="L26" s="10"/>
      <c r="M26" s="10"/>
      <c r="N26" s="10"/>
      <c r="O26" s="47"/>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row>
    <row r="27" spans="1:62" s="37" customFormat="1" ht="30" customHeight="1" x14ac:dyDescent="0.25">
      <c r="A27" s="69"/>
      <c r="B27" s="5"/>
      <c r="C27" s="5"/>
      <c r="D27" s="5"/>
      <c r="E27" s="5"/>
      <c r="F27" s="5"/>
      <c r="G27" s="5"/>
      <c r="H27" s="5"/>
      <c r="I27" s="5"/>
      <c r="J27" s="5"/>
      <c r="K27" s="5"/>
      <c r="L27" s="5"/>
      <c r="M27" s="5"/>
      <c r="N27" s="5"/>
      <c r="O27" s="48"/>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row>
    <row r="28" spans="1:62" s="37" customFormat="1" ht="30" customHeight="1" x14ac:dyDescent="0.25">
      <c r="A28" s="69"/>
      <c r="B28" s="5"/>
      <c r="C28" s="5"/>
      <c r="D28" s="5"/>
      <c r="E28" s="5"/>
      <c r="F28" s="5"/>
      <c r="G28" s="5"/>
      <c r="H28" s="5"/>
      <c r="I28" s="5"/>
      <c r="J28" s="5"/>
      <c r="K28" s="5"/>
      <c r="L28" s="5"/>
      <c r="M28" s="5"/>
      <c r="N28" s="5"/>
      <c r="O28" s="48"/>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row>
    <row r="29" spans="1:62" s="22" customFormat="1" ht="30" customHeight="1" x14ac:dyDescent="0.25">
      <c r="A29" s="66"/>
      <c r="B29" s="5"/>
      <c r="C29" s="5"/>
      <c r="D29" s="5"/>
      <c r="E29" s="5"/>
      <c r="F29" s="5"/>
      <c r="G29" s="5"/>
      <c r="H29" s="5"/>
      <c r="I29" s="5"/>
      <c r="J29" s="5"/>
      <c r="K29" s="5"/>
      <c r="L29" s="5"/>
      <c r="M29" s="5"/>
      <c r="N29" s="5"/>
      <c r="O29" s="48"/>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row>
    <row r="30" spans="1:62" s="5" customFormat="1" ht="30" customHeight="1" x14ac:dyDescent="0.25">
      <c r="A30" s="67"/>
      <c r="O30" s="48"/>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2" s="10" customFormat="1" ht="30" customHeight="1" x14ac:dyDescent="0.25">
      <c r="A31" s="8"/>
    </row>
    <row r="32" spans="1:62" s="10" customFormat="1" ht="30" customHeight="1" x14ac:dyDescent="0.25">
      <c r="A32" s="70"/>
      <c r="B32" s="5"/>
      <c r="C32" s="5"/>
      <c r="D32" s="5"/>
      <c r="E32" s="5"/>
      <c r="F32" s="5"/>
      <c r="G32" s="5"/>
      <c r="H32" s="5"/>
      <c r="I32" s="5"/>
      <c r="J32" s="5"/>
      <c r="K32" s="5"/>
      <c r="L32" s="5"/>
      <c r="M32" s="5"/>
      <c r="N32" s="5"/>
      <c r="O32" s="48"/>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row>
    <row r="33" spans="1:62" s="10" customFormat="1" ht="30" customHeight="1" x14ac:dyDescent="0.25">
      <c r="A33" s="70"/>
      <c r="B33" s="5"/>
      <c r="C33" s="5"/>
      <c r="D33" s="5"/>
      <c r="E33" s="5"/>
      <c r="F33" s="5"/>
      <c r="G33" s="5"/>
      <c r="H33" s="5"/>
      <c r="I33" s="5"/>
      <c r="J33" s="5"/>
      <c r="K33" s="5"/>
      <c r="L33" s="5"/>
      <c r="M33" s="5"/>
      <c r="N33" s="5"/>
      <c r="O33" s="48"/>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row>
    <row r="34" spans="1:62" s="5" customFormat="1" ht="30" customHeight="1" x14ac:dyDescent="0.25">
      <c r="A34" s="67"/>
      <c r="O34" s="48"/>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s="5" customFormat="1" ht="30" customHeight="1" x14ac:dyDescent="0.25">
      <c r="A35" s="67"/>
      <c r="B35" s="1"/>
      <c r="C35" s="1"/>
      <c r="D35" s="1"/>
      <c r="E35" s="1"/>
      <c r="F35" s="1"/>
      <c r="G35" s="1"/>
      <c r="H35" s="1"/>
      <c r="I35" s="1"/>
      <c r="J35" s="1"/>
      <c r="K35" s="1"/>
      <c r="L35" s="1"/>
      <c r="M35" s="1"/>
      <c r="N35" s="1"/>
      <c r="O35" s="49"/>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s="5" customFormat="1" ht="30" customHeight="1" x14ac:dyDescent="0.25">
      <c r="A36" s="67"/>
      <c r="B36" s="1"/>
      <c r="C36" s="1"/>
      <c r="D36" s="1"/>
      <c r="E36" s="1"/>
      <c r="F36" s="1"/>
      <c r="G36" s="1"/>
      <c r="H36" s="1"/>
      <c r="I36" s="1"/>
      <c r="J36" s="1"/>
      <c r="K36" s="1"/>
      <c r="L36" s="1"/>
      <c r="M36" s="1"/>
      <c r="N36" s="1"/>
      <c r="O36" s="49"/>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2" s="5" customFormat="1" ht="30" customHeight="1" x14ac:dyDescent="0.25">
      <c r="A37" s="67"/>
      <c r="B37" s="1"/>
      <c r="C37" s="1"/>
      <c r="D37" s="1"/>
      <c r="E37" s="1"/>
      <c r="F37" s="1"/>
      <c r="G37" s="1"/>
      <c r="H37" s="1"/>
      <c r="I37" s="1"/>
      <c r="J37" s="1"/>
      <c r="K37" s="1"/>
      <c r="L37" s="1"/>
      <c r="M37" s="1"/>
      <c r="N37" s="1"/>
      <c r="O37" s="49"/>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62" s="5" customFormat="1" ht="30" customHeight="1" x14ac:dyDescent="0.25">
      <c r="A38" s="67"/>
      <c r="B38" s="1"/>
      <c r="C38" s="1"/>
      <c r="D38" s="1"/>
      <c r="E38" s="1"/>
      <c r="F38" s="1"/>
      <c r="G38" s="1"/>
      <c r="H38" s="1"/>
      <c r="I38" s="1"/>
      <c r="J38" s="1"/>
      <c r="K38" s="1"/>
      <c r="L38" s="1"/>
      <c r="M38" s="1"/>
      <c r="N38" s="1"/>
      <c r="O38" s="49"/>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62" s="5" customFormat="1" ht="30" customHeight="1" x14ac:dyDescent="0.25">
      <c r="A39" s="67"/>
      <c r="B39" s="1"/>
      <c r="C39" s="1"/>
      <c r="D39" s="1"/>
      <c r="E39" s="1"/>
      <c r="F39" s="1"/>
      <c r="G39" s="1"/>
      <c r="H39" s="1"/>
      <c r="I39" s="1"/>
      <c r="J39" s="1"/>
      <c r="K39" s="1"/>
      <c r="L39" s="1"/>
      <c r="M39" s="1"/>
      <c r="N39" s="1"/>
      <c r="O39" s="49"/>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row>
    <row r="40" spans="1:62" s="5" customFormat="1" ht="30" customHeight="1" x14ac:dyDescent="0.25">
      <c r="A40" s="67"/>
      <c r="B40" s="1"/>
      <c r="C40" s="1"/>
      <c r="D40" s="1"/>
      <c r="E40" s="1"/>
      <c r="F40" s="1"/>
      <c r="G40" s="1"/>
      <c r="H40" s="1"/>
      <c r="I40" s="1"/>
      <c r="J40" s="1"/>
      <c r="K40" s="1"/>
      <c r="L40" s="1"/>
      <c r="M40" s="1"/>
      <c r="N40" s="1"/>
      <c r="O40" s="49"/>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row>
    <row r="41" spans="1:62" s="5" customFormat="1" ht="30" customHeight="1" x14ac:dyDescent="0.25">
      <c r="A41" s="67"/>
      <c r="B41" s="1"/>
      <c r="C41" s="1"/>
      <c r="D41" s="1"/>
      <c r="E41" s="1"/>
      <c r="F41" s="1"/>
      <c r="G41" s="1"/>
      <c r="H41" s="1"/>
      <c r="I41" s="1"/>
      <c r="J41" s="1"/>
      <c r="K41" s="1"/>
      <c r="L41" s="1"/>
      <c r="M41" s="1"/>
      <c r="N41" s="1"/>
      <c r="O41" s="49"/>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row>
  </sheetData>
  <mergeCells count="1">
    <mergeCell ref="C2:O2"/>
  </mergeCells>
  <dataValidations count="9">
    <dataValidation allowBlank="1" showInputMessage="1" showErrorMessage="1" prompt="This worksheet contains sample data in the template from previous worksheet. Title of the worksheet is in cell at right. Other helpful instructions on how to use this worksheet are in cells in this column. Arrow down to get started." sqref="A1" xr:uid="{162A05B4-D434-4523-A32E-89142E0E48E0}"/>
    <dataValidation allowBlank="1" showInputMessage="1" showErrorMessage="1" prompt="Business name is in cell at right and Date in cell C2. Next instruction is in cell A4." sqref="A2" xr:uid="{94167547-5DB7-4F4D-B841-A9F8E3F2BD61}"/>
    <dataValidation allowBlank="1" showInputMessage="1" showErrorMessage="1" prompt="Revenue items with values for each month are in Actual Revenue table starting in cell at right. Net Sales for each month, and Year to Date are auto calculated. Next instruction is in cell A10." sqref="A4" xr:uid="{94614BC0-8381-4A10-B867-6F616CA97517}"/>
    <dataValidation allowBlank="1" showInputMessage="1" showErrorMessage="1" prompt="Cost of Goods Sold label is in cell at right. Cost of Goods Sold for each month and Year to Date are auto calculated in cells C10 through O10._x000a_" sqref="A10" xr:uid="{70AF2478-4722-4796-9A04-1D1F1C3BF255}"/>
    <dataValidation allowBlank="1" showInputMessage="1" showErrorMessage="1" prompt="Gross Profit label is in cell at right. Gross Profit for each month and Year to Date are auto calculated in cells C11 through O11. Next instruction is in cell A13." sqref="A11" xr:uid="{3CAED503-E580-4DF6-9921-BE731AF508B9}"/>
    <dataValidation allowBlank="1" showInputMessage="1" showErrorMessage="1" prompt="Expenses items with values for each month are in Actual Expenses table starting in cell at right. Year to Date, and Total Expenses are auto calculated. Next instruction is in cell A19." sqref="A13" xr:uid="{DDC18B32-629A-483D-945A-47EB7284A100}"/>
    <dataValidation allowBlank="1" showInputMessage="1" showErrorMessage="1" prompt="Income Before Taxes label is in cell at right. Income Before Taxes for each month and Year to Date are auto calculated in cells C19 through O19." sqref="A19" xr:uid="{1A776958-CAAF-48A9-973D-3194E8AC25DA}"/>
    <dataValidation allowBlank="1" showInputMessage="1" showErrorMessage="1" prompt="Income Tax Expense label is in cell at right. Income Tax Expense for each month and Year to Date are auto calculated in cells C20 through O20. Next instruction is in cell A22." sqref="A20" xr:uid="{20EF5B10-B70E-4292-B95C-D12B0C753CCD}"/>
    <dataValidation allowBlank="1" showInputMessage="1" showErrorMessage="1" prompt="Net Income label is in cell at right. Net Income for each month and Year to Date are auto calculated in cells C22 through O22." sqref="A22" xr:uid="{F2A182E9-2625-46D5-9172-7D82AFF3E6B6}"/>
  </dataValidations>
  <pageMargins left="0.7" right="0.7" top="0.75" bottom="0.75" header="0.3" footer="0.3"/>
  <pageSetup scale="53" orientation="landscape" horizontalDpi="1200" verticalDpi="12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64631-2C2D-4B31-BD81-C4F9A3C2FBF5}">
  <dimension ref="B1:AB49"/>
  <sheetViews>
    <sheetView showGridLines="0" zoomScale="90" zoomScaleNormal="90" workbookViewId="0">
      <selection activeCell="AF15" sqref="AF15"/>
    </sheetView>
  </sheetViews>
  <sheetFormatPr defaultRowHeight="15" x14ac:dyDescent="0.25"/>
  <cols>
    <col min="1" max="1" width="3.140625" style="132" customWidth="1"/>
    <col min="2" max="2" width="3.7109375" style="132" customWidth="1"/>
    <col min="3" max="6" width="9.140625" style="132"/>
    <col min="7" max="7" width="3.7109375" style="132" customWidth="1"/>
    <col min="8" max="8" width="4.7109375" style="132" customWidth="1"/>
    <col min="9" max="9" width="3.7109375" style="132" customWidth="1"/>
    <col min="10" max="13" width="9.140625" style="132"/>
    <col min="14" max="14" width="3.7109375" style="132" customWidth="1"/>
    <col min="15" max="15" width="4.7109375" style="132" customWidth="1"/>
    <col min="16" max="16" width="3.7109375" style="132" customWidth="1"/>
    <col min="17" max="20" width="9.140625" style="132"/>
    <col min="21" max="21" width="3.7109375" style="132" customWidth="1"/>
    <col min="22" max="22" width="4.7109375" style="132" customWidth="1"/>
    <col min="23" max="23" width="3.7109375" style="132" customWidth="1"/>
    <col min="24" max="27" width="9.140625" style="132"/>
    <col min="28" max="28" width="3.7109375" style="132" customWidth="1"/>
    <col min="29" max="238" width="9.140625" style="132"/>
    <col min="239" max="239" width="3.140625" style="132" customWidth="1"/>
    <col min="240" max="240" width="3.7109375" style="132" customWidth="1"/>
    <col min="241" max="244" width="9.140625" style="132"/>
    <col min="245" max="245" width="3.7109375" style="132" customWidth="1"/>
    <col min="246" max="246" width="4.7109375" style="132" customWidth="1"/>
    <col min="247" max="247" width="3.7109375" style="132" customWidth="1"/>
    <col min="248" max="251" width="9.140625" style="132"/>
    <col min="252" max="252" width="3.7109375" style="132" customWidth="1"/>
    <col min="253" max="253" width="4.7109375" style="132" customWidth="1"/>
    <col min="254" max="254" width="3.7109375" style="132" customWidth="1"/>
    <col min="255" max="258" width="9.140625" style="132"/>
    <col min="259" max="259" width="3.7109375" style="132" customWidth="1"/>
    <col min="260" max="260" width="4.7109375" style="132" customWidth="1"/>
    <col min="261" max="261" width="3.7109375" style="132" customWidth="1"/>
    <col min="262" max="265" width="9.140625" style="132"/>
    <col min="266" max="266" width="3.7109375" style="132" customWidth="1"/>
    <col min="267" max="494" width="9.140625" style="132"/>
    <col min="495" max="495" width="3.140625" style="132" customWidth="1"/>
    <col min="496" max="496" width="3.7109375" style="132" customWidth="1"/>
    <col min="497" max="500" width="9.140625" style="132"/>
    <col min="501" max="501" width="3.7109375" style="132" customWidth="1"/>
    <col min="502" max="502" width="4.7109375" style="132" customWidth="1"/>
    <col min="503" max="503" width="3.7109375" style="132" customWidth="1"/>
    <col min="504" max="507" width="9.140625" style="132"/>
    <col min="508" max="508" width="3.7109375" style="132" customWidth="1"/>
    <col min="509" max="509" width="4.7109375" style="132" customWidth="1"/>
    <col min="510" max="510" width="3.7109375" style="132" customWidth="1"/>
    <col min="511" max="514" width="9.140625" style="132"/>
    <col min="515" max="515" width="3.7109375" style="132" customWidth="1"/>
    <col min="516" max="516" width="4.7109375" style="132" customWidth="1"/>
    <col min="517" max="517" width="3.7109375" style="132" customWidth="1"/>
    <col min="518" max="521" width="9.140625" style="132"/>
    <col min="522" max="522" width="3.7109375" style="132" customWidth="1"/>
    <col min="523" max="750" width="9.140625" style="132"/>
    <col min="751" max="751" width="3.140625" style="132" customWidth="1"/>
    <col min="752" max="752" width="3.7109375" style="132" customWidth="1"/>
    <col min="753" max="756" width="9.140625" style="132"/>
    <col min="757" max="757" width="3.7109375" style="132" customWidth="1"/>
    <col min="758" max="758" width="4.7109375" style="132" customWidth="1"/>
    <col min="759" max="759" width="3.7109375" style="132" customWidth="1"/>
    <col min="760" max="763" width="9.140625" style="132"/>
    <col min="764" max="764" width="3.7109375" style="132" customWidth="1"/>
    <col min="765" max="765" width="4.7109375" style="132" customWidth="1"/>
    <col min="766" max="766" width="3.7109375" style="132" customWidth="1"/>
    <col min="767" max="770" width="9.140625" style="132"/>
    <col min="771" max="771" width="3.7109375" style="132" customWidth="1"/>
    <col min="772" max="772" width="4.7109375" style="132" customWidth="1"/>
    <col min="773" max="773" width="3.7109375" style="132" customWidth="1"/>
    <col min="774" max="777" width="9.140625" style="132"/>
    <col min="778" max="778" width="3.7109375" style="132" customWidth="1"/>
    <col min="779" max="1006" width="9.140625" style="132"/>
    <col min="1007" max="1007" width="3.140625" style="132" customWidth="1"/>
    <col min="1008" max="1008" width="3.7109375" style="132" customWidth="1"/>
    <col min="1009" max="1012" width="9.140625" style="132"/>
    <col min="1013" max="1013" width="3.7109375" style="132" customWidth="1"/>
    <col min="1014" max="1014" width="4.7109375" style="132" customWidth="1"/>
    <col min="1015" max="1015" width="3.7109375" style="132" customWidth="1"/>
    <col min="1016" max="1019" width="9.140625" style="132"/>
    <col min="1020" max="1020" width="3.7109375" style="132" customWidth="1"/>
    <col min="1021" max="1021" width="4.7109375" style="132" customWidth="1"/>
    <col min="1022" max="1022" width="3.7109375" style="132" customWidth="1"/>
    <col min="1023" max="1026" width="9.140625" style="132"/>
    <col min="1027" max="1027" width="3.7109375" style="132" customWidth="1"/>
    <col min="1028" max="1028" width="4.7109375" style="132" customWidth="1"/>
    <col min="1029" max="1029" width="3.7109375" style="132" customWidth="1"/>
    <col min="1030" max="1033" width="9.140625" style="132"/>
    <col min="1034" max="1034" width="3.7109375" style="132" customWidth="1"/>
    <col min="1035" max="1262" width="9.140625" style="132"/>
    <col min="1263" max="1263" width="3.140625" style="132" customWidth="1"/>
    <col min="1264" max="1264" width="3.7109375" style="132" customWidth="1"/>
    <col min="1265" max="1268" width="9.140625" style="132"/>
    <col min="1269" max="1269" width="3.7109375" style="132" customWidth="1"/>
    <col min="1270" max="1270" width="4.7109375" style="132" customWidth="1"/>
    <col min="1271" max="1271" width="3.7109375" style="132" customWidth="1"/>
    <col min="1272" max="1275" width="9.140625" style="132"/>
    <col min="1276" max="1276" width="3.7109375" style="132" customWidth="1"/>
    <col min="1277" max="1277" width="4.7109375" style="132" customWidth="1"/>
    <col min="1278" max="1278" width="3.7109375" style="132" customWidth="1"/>
    <col min="1279" max="1282" width="9.140625" style="132"/>
    <col min="1283" max="1283" width="3.7109375" style="132" customWidth="1"/>
    <col min="1284" max="1284" width="4.7109375" style="132" customWidth="1"/>
    <col min="1285" max="1285" width="3.7109375" style="132" customWidth="1"/>
    <col min="1286" max="1289" width="9.140625" style="132"/>
    <col min="1290" max="1290" width="3.7109375" style="132" customWidth="1"/>
    <col min="1291" max="1518" width="9.140625" style="132"/>
    <col min="1519" max="1519" width="3.140625" style="132" customWidth="1"/>
    <col min="1520" max="1520" width="3.7109375" style="132" customWidth="1"/>
    <col min="1521" max="1524" width="9.140625" style="132"/>
    <col min="1525" max="1525" width="3.7109375" style="132" customWidth="1"/>
    <col min="1526" max="1526" width="4.7109375" style="132" customWidth="1"/>
    <col min="1527" max="1527" width="3.7109375" style="132" customWidth="1"/>
    <col min="1528" max="1531" width="9.140625" style="132"/>
    <col min="1532" max="1532" width="3.7109375" style="132" customWidth="1"/>
    <col min="1533" max="1533" width="4.7109375" style="132" customWidth="1"/>
    <col min="1534" max="1534" width="3.7109375" style="132" customWidth="1"/>
    <col min="1535" max="1538" width="9.140625" style="132"/>
    <col min="1539" max="1539" width="3.7109375" style="132" customWidth="1"/>
    <col min="1540" max="1540" width="4.7109375" style="132" customWidth="1"/>
    <col min="1541" max="1541" width="3.7109375" style="132" customWidth="1"/>
    <col min="1542" max="1545" width="9.140625" style="132"/>
    <col min="1546" max="1546" width="3.7109375" style="132" customWidth="1"/>
    <col min="1547" max="1774" width="9.140625" style="132"/>
    <col min="1775" max="1775" width="3.140625" style="132" customWidth="1"/>
    <col min="1776" max="1776" width="3.7109375" style="132" customWidth="1"/>
    <col min="1777" max="1780" width="9.140625" style="132"/>
    <col min="1781" max="1781" width="3.7109375" style="132" customWidth="1"/>
    <col min="1782" max="1782" width="4.7109375" style="132" customWidth="1"/>
    <col min="1783" max="1783" width="3.7109375" style="132" customWidth="1"/>
    <col min="1784" max="1787" width="9.140625" style="132"/>
    <col min="1788" max="1788" width="3.7109375" style="132" customWidth="1"/>
    <col min="1789" max="1789" width="4.7109375" style="132" customWidth="1"/>
    <col min="1790" max="1790" width="3.7109375" style="132" customWidth="1"/>
    <col min="1791" max="1794" width="9.140625" style="132"/>
    <col min="1795" max="1795" width="3.7109375" style="132" customWidth="1"/>
    <col min="1796" max="1796" width="4.7109375" style="132" customWidth="1"/>
    <col min="1797" max="1797" width="3.7109375" style="132" customWidth="1"/>
    <col min="1798" max="1801" width="9.140625" style="132"/>
    <col min="1802" max="1802" width="3.7109375" style="132" customWidth="1"/>
    <col min="1803" max="2030" width="9.140625" style="132"/>
    <col min="2031" max="2031" width="3.140625" style="132" customWidth="1"/>
    <col min="2032" max="2032" width="3.7109375" style="132" customWidth="1"/>
    <col min="2033" max="2036" width="9.140625" style="132"/>
    <col min="2037" max="2037" width="3.7109375" style="132" customWidth="1"/>
    <col min="2038" max="2038" width="4.7109375" style="132" customWidth="1"/>
    <col min="2039" max="2039" width="3.7109375" style="132" customWidth="1"/>
    <col min="2040" max="2043" width="9.140625" style="132"/>
    <col min="2044" max="2044" width="3.7109375" style="132" customWidth="1"/>
    <col min="2045" max="2045" width="4.7109375" style="132" customWidth="1"/>
    <col min="2046" max="2046" width="3.7109375" style="132" customWidth="1"/>
    <col min="2047" max="2050" width="9.140625" style="132"/>
    <col min="2051" max="2051" width="3.7109375" style="132" customWidth="1"/>
    <col min="2052" max="2052" width="4.7109375" style="132" customWidth="1"/>
    <col min="2053" max="2053" width="3.7109375" style="132" customWidth="1"/>
    <col min="2054" max="2057" width="9.140625" style="132"/>
    <col min="2058" max="2058" width="3.7109375" style="132" customWidth="1"/>
    <col min="2059" max="2286" width="9.140625" style="132"/>
    <col min="2287" max="2287" width="3.140625" style="132" customWidth="1"/>
    <col min="2288" max="2288" width="3.7109375" style="132" customWidth="1"/>
    <col min="2289" max="2292" width="9.140625" style="132"/>
    <col min="2293" max="2293" width="3.7109375" style="132" customWidth="1"/>
    <col min="2294" max="2294" width="4.7109375" style="132" customWidth="1"/>
    <col min="2295" max="2295" width="3.7109375" style="132" customWidth="1"/>
    <col min="2296" max="2299" width="9.140625" style="132"/>
    <col min="2300" max="2300" width="3.7109375" style="132" customWidth="1"/>
    <col min="2301" max="2301" width="4.7109375" style="132" customWidth="1"/>
    <col min="2302" max="2302" width="3.7109375" style="132" customWidth="1"/>
    <col min="2303" max="2306" width="9.140625" style="132"/>
    <col min="2307" max="2307" width="3.7109375" style="132" customWidth="1"/>
    <col min="2308" max="2308" width="4.7109375" style="132" customWidth="1"/>
    <col min="2309" max="2309" width="3.7109375" style="132" customWidth="1"/>
    <col min="2310" max="2313" width="9.140625" style="132"/>
    <col min="2314" max="2314" width="3.7109375" style="132" customWidth="1"/>
    <col min="2315" max="2542" width="9.140625" style="132"/>
    <col min="2543" max="2543" width="3.140625" style="132" customWidth="1"/>
    <col min="2544" max="2544" width="3.7109375" style="132" customWidth="1"/>
    <col min="2545" max="2548" width="9.140625" style="132"/>
    <col min="2549" max="2549" width="3.7109375" style="132" customWidth="1"/>
    <col min="2550" max="2550" width="4.7109375" style="132" customWidth="1"/>
    <col min="2551" max="2551" width="3.7109375" style="132" customWidth="1"/>
    <col min="2552" max="2555" width="9.140625" style="132"/>
    <col min="2556" max="2556" width="3.7109375" style="132" customWidth="1"/>
    <col min="2557" max="2557" width="4.7109375" style="132" customWidth="1"/>
    <col min="2558" max="2558" width="3.7109375" style="132" customWidth="1"/>
    <col min="2559" max="2562" width="9.140625" style="132"/>
    <col min="2563" max="2563" width="3.7109375" style="132" customWidth="1"/>
    <col min="2564" max="2564" width="4.7109375" style="132" customWidth="1"/>
    <col min="2565" max="2565" width="3.7109375" style="132" customWidth="1"/>
    <col min="2566" max="2569" width="9.140625" style="132"/>
    <col min="2570" max="2570" width="3.7109375" style="132" customWidth="1"/>
    <col min="2571" max="2798" width="9.140625" style="132"/>
    <col min="2799" max="2799" width="3.140625" style="132" customWidth="1"/>
    <col min="2800" max="2800" width="3.7109375" style="132" customWidth="1"/>
    <col min="2801" max="2804" width="9.140625" style="132"/>
    <col min="2805" max="2805" width="3.7109375" style="132" customWidth="1"/>
    <col min="2806" max="2806" width="4.7109375" style="132" customWidth="1"/>
    <col min="2807" max="2807" width="3.7109375" style="132" customWidth="1"/>
    <col min="2808" max="2811" width="9.140625" style="132"/>
    <col min="2812" max="2812" width="3.7109375" style="132" customWidth="1"/>
    <col min="2813" max="2813" width="4.7109375" style="132" customWidth="1"/>
    <col min="2814" max="2814" width="3.7109375" style="132" customWidth="1"/>
    <col min="2815" max="2818" width="9.140625" style="132"/>
    <col min="2819" max="2819" width="3.7109375" style="132" customWidth="1"/>
    <col min="2820" max="2820" width="4.7109375" style="132" customWidth="1"/>
    <col min="2821" max="2821" width="3.7109375" style="132" customWidth="1"/>
    <col min="2822" max="2825" width="9.140625" style="132"/>
    <col min="2826" max="2826" width="3.7109375" style="132" customWidth="1"/>
    <col min="2827" max="3054" width="9.140625" style="132"/>
    <col min="3055" max="3055" width="3.140625" style="132" customWidth="1"/>
    <col min="3056" max="3056" width="3.7109375" style="132" customWidth="1"/>
    <col min="3057" max="3060" width="9.140625" style="132"/>
    <col min="3061" max="3061" width="3.7109375" style="132" customWidth="1"/>
    <col min="3062" max="3062" width="4.7109375" style="132" customWidth="1"/>
    <col min="3063" max="3063" width="3.7109375" style="132" customWidth="1"/>
    <col min="3064" max="3067" width="9.140625" style="132"/>
    <col min="3068" max="3068" width="3.7109375" style="132" customWidth="1"/>
    <col min="3069" max="3069" width="4.7109375" style="132" customWidth="1"/>
    <col min="3070" max="3070" width="3.7109375" style="132" customWidth="1"/>
    <col min="3071" max="3074" width="9.140625" style="132"/>
    <col min="3075" max="3075" width="3.7109375" style="132" customWidth="1"/>
    <col min="3076" max="3076" width="4.7109375" style="132" customWidth="1"/>
    <col min="3077" max="3077" width="3.7109375" style="132" customWidth="1"/>
    <col min="3078" max="3081" width="9.140625" style="132"/>
    <col min="3082" max="3082" width="3.7109375" style="132" customWidth="1"/>
    <col min="3083" max="3310" width="9.140625" style="132"/>
    <col min="3311" max="3311" width="3.140625" style="132" customWidth="1"/>
    <col min="3312" max="3312" width="3.7109375" style="132" customWidth="1"/>
    <col min="3313" max="3316" width="9.140625" style="132"/>
    <col min="3317" max="3317" width="3.7109375" style="132" customWidth="1"/>
    <col min="3318" max="3318" width="4.7109375" style="132" customWidth="1"/>
    <col min="3319" max="3319" width="3.7109375" style="132" customWidth="1"/>
    <col min="3320" max="3323" width="9.140625" style="132"/>
    <col min="3324" max="3324" width="3.7109375" style="132" customWidth="1"/>
    <col min="3325" max="3325" width="4.7109375" style="132" customWidth="1"/>
    <col min="3326" max="3326" width="3.7109375" style="132" customWidth="1"/>
    <col min="3327" max="3330" width="9.140625" style="132"/>
    <col min="3331" max="3331" width="3.7109375" style="132" customWidth="1"/>
    <col min="3332" max="3332" width="4.7109375" style="132" customWidth="1"/>
    <col min="3333" max="3333" width="3.7109375" style="132" customWidth="1"/>
    <col min="3334" max="3337" width="9.140625" style="132"/>
    <col min="3338" max="3338" width="3.7109375" style="132" customWidth="1"/>
    <col min="3339" max="3566" width="9.140625" style="132"/>
    <col min="3567" max="3567" width="3.140625" style="132" customWidth="1"/>
    <col min="3568" max="3568" width="3.7109375" style="132" customWidth="1"/>
    <col min="3569" max="3572" width="9.140625" style="132"/>
    <col min="3573" max="3573" width="3.7109375" style="132" customWidth="1"/>
    <col min="3574" max="3574" width="4.7109375" style="132" customWidth="1"/>
    <col min="3575" max="3575" width="3.7109375" style="132" customWidth="1"/>
    <col min="3576" max="3579" width="9.140625" style="132"/>
    <col min="3580" max="3580" width="3.7109375" style="132" customWidth="1"/>
    <col min="3581" max="3581" width="4.7109375" style="132" customWidth="1"/>
    <col min="3582" max="3582" width="3.7109375" style="132" customWidth="1"/>
    <col min="3583" max="3586" width="9.140625" style="132"/>
    <col min="3587" max="3587" width="3.7109375" style="132" customWidth="1"/>
    <col min="3588" max="3588" width="4.7109375" style="132" customWidth="1"/>
    <col min="3589" max="3589" width="3.7109375" style="132" customWidth="1"/>
    <col min="3590" max="3593" width="9.140625" style="132"/>
    <col min="3594" max="3594" width="3.7109375" style="132" customWidth="1"/>
    <col min="3595" max="3822" width="9.140625" style="132"/>
    <col min="3823" max="3823" width="3.140625" style="132" customWidth="1"/>
    <col min="3824" max="3824" width="3.7109375" style="132" customWidth="1"/>
    <col min="3825" max="3828" width="9.140625" style="132"/>
    <col min="3829" max="3829" width="3.7109375" style="132" customWidth="1"/>
    <col min="3830" max="3830" width="4.7109375" style="132" customWidth="1"/>
    <col min="3831" max="3831" width="3.7109375" style="132" customWidth="1"/>
    <col min="3832" max="3835" width="9.140625" style="132"/>
    <col min="3836" max="3836" width="3.7109375" style="132" customWidth="1"/>
    <col min="3837" max="3837" width="4.7109375" style="132" customWidth="1"/>
    <col min="3838" max="3838" width="3.7109375" style="132" customWidth="1"/>
    <col min="3839" max="3842" width="9.140625" style="132"/>
    <col min="3843" max="3843" width="3.7109375" style="132" customWidth="1"/>
    <col min="3844" max="3844" width="4.7109375" style="132" customWidth="1"/>
    <col min="3845" max="3845" width="3.7109375" style="132" customWidth="1"/>
    <col min="3846" max="3849" width="9.140625" style="132"/>
    <col min="3850" max="3850" width="3.7109375" style="132" customWidth="1"/>
    <col min="3851" max="4078" width="9.140625" style="132"/>
    <col min="4079" max="4079" width="3.140625" style="132" customWidth="1"/>
    <col min="4080" max="4080" width="3.7109375" style="132" customWidth="1"/>
    <col min="4081" max="4084" width="9.140625" style="132"/>
    <col min="4085" max="4085" width="3.7109375" style="132" customWidth="1"/>
    <col min="4086" max="4086" width="4.7109375" style="132" customWidth="1"/>
    <col min="4087" max="4087" width="3.7109375" style="132" customWidth="1"/>
    <col min="4088" max="4091" width="9.140625" style="132"/>
    <col min="4092" max="4092" width="3.7109375" style="132" customWidth="1"/>
    <col min="4093" max="4093" width="4.7109375" style="132" customWidth="1"/>
    <col min="4094" max="4094" width="3.7109375" style="132" customWidth="1"/>
    <col min="4095" max="4098" width="9.140625" style="132"/>
    <col min="4099" max="4099" width="3.7109375" style="132" customWidth="1"/>
    <col min="4100" max="4100" width="4.7109375" style="132" customWidth="1"/>
    <col min="4101" max="4101" width="3.7109375" style="132" customWidth="1"/>
    <col min="4102" max="4105" width="9.140625" style="132"/>
    <col min="4106" max="4106" width="3.7109375" style="132" customWidth="1"/>
    <col min="4107" max="4334" width="9.140625" style="132"/>
    <col min="4335" max="4335" width="3.140625" style="132" customWidth="1"/>
    <col min="4336" max="4336" width="3.7109375" style="132" customWidth="1"/>
    <col min="4337" max="4340" width="9.140625" style="132"/>
    <col min="4341" max="4341" width="3.7109375" style="132" customWidth="1"/>
    <col min="4342" max="4342" width="4.7109375" style="132" customWidth="1"/>
    <col min="4343" max="4343" width="3.7109375" style="132" customWidth="1"/>
    <col min="4344" max="4347" width="9.140625" style="132"/>
    <col min="4348" max="4348" width="3.7109375" style="132" customWidth="1"/>
    <col min="4349" max="4349" width="4.7109375" style="132" customWidth="1"/>
    <col min="4350" max="4350" width="3.7109375" style="132" customWidth="1"/>
    <col min="4351" max="4354" width="9.140625" style="132"/>
    <col min="4355" max="4355" width="3.7109375" style="132" customWidth="1"/>
    <col min="4356" max="4356" width="4.7109375" style="132" customWidth="1"/>
    <col min="4357" max="4357" width="3.7109375" style="132" customWidth="1"/>
    <col min="4358" max="4361" width="9.140625" style="132"/>
    <col min="4362" max="4362" width="3.7109375" style="132" customWidth="1"/>
    <col min="4363" max="4590" width="9.140625" style="132"/>
    <col min="4591" max="4591" width="3.140625" style="132" customWidth="1"/>
    <col min="4592" max="4592" width="3.7109375" style="132" customWidth="1"/>
    <col min="4593" max="4596" width="9.140625" style="132"/>
    <col min="4597" max="4597" width="3.7109375" style="132" customWidth="1"/>
    <col min="4598" max="4598" width="4.7109375" style="132" customWidth="1"/>
    <col min="4599" max="4599" width="3.7109375" style="132" customWidth="1"/>
    <col min="4600" max="4603" width="9.140625" style="132"/>
    <col min="4604" max="4604" width="3.7109375" style="132" customWidth="1"/>
    <col min="4605" max="4605" width="4.7109375" style="132" customWidth="1"/>
    <col min="4606" max="4606" width="3.7109375" style="132" customWidth="1"/>
    <col min="4607" max="4610" width="9.140625" style="132"/>
    <col min="4611" max="4611" width="3.7109375" style="132" customWidth="1"/>
    <col min="4612" max="4612" width="4.7109375" style="132" customWidth="1"/>
    <col min="4613" max="4613" width="3.7109375" style="132" customWidth="1"/>
    <col min="4614" max="4617" width="9.140625" style="132"/>
    <col min="4618" max="4618" width="3.7109375" style="132" customWidth="1"/>
    <col min="4619" max="4846" width="9.140625" style="132"/>
    <col min="4847" max="4847" width="3.140625" style="132" customWidth="1"/>
    <col min="4848" max="4848" width="3.7109375" style="132" customWidth="1"/>
    <col min="4849" max="4852" width="9.140625" style="132"/>
    <col min="4853" max="4853" width="3.7109375" style="132" customWidth="1"/>
    <col min="4854" max="4854" width="4.7109375" style="132" customWidth="1"/>
    <col min="4855" max="4855" width="3.7109375" style="132" customWidth="1"/>
    <col min="4856" max="4859" width="9.140625" style="132"/>
    <col min="4860" max="4860" width="3.7109375" style="132" customWidth="1"/>
    <col min="4861" max="4861" width="4.7109375" style="132" customWidth="1"/>
    <col min="4862" max="4862" width="3.7109375" style="132" customWidth="1"/>
    <col min="4863" max="4866" width="9.140625" style="132"/>
    <col min="4867" max="4867" width="3.7109375" style="132" customWidth="1"/>
    <col min="4868" max="4868" width="4.7109375" style="132" customWidth="1"/>
    <col min="4869" max="4869" width="3.7109375" style="132" customWidth="1"/>
    <col min="4870" max="4873" width="9.140625" style="132"/>
    <col min="4874" max="4874" width="3.7109375" style="132" customWidth="1"/>
    <col min="4875" max="5102" width="9.140625" style="132"/>
    <col min="5103" max="5103" width="3.140625" style="132" customWidth="1"/>
    <col min="5104" max="5104" width="3.7109375" style="132" customWidth="1"/>
    <col min="5105" max="5108" width="9.140625" style="132"/>
    <col min="5109" max="5109" width="3.7109375" style="132" customWidth="1"/>
    <col min="5110" max="5110" width="4.7109375" style="132" customWidth="1"/>
    <col min="5111" max="5111" width="3.7109375" style="132" customWidth="1"/>
    <col min="5112" max="5115" width="9.140625" style="132"/>
    <col min="5116" max="5116" width="3.7109375" style="132" customWidth="1"/>
    <col min="5117" max="5117" width="4.7109375" style="132" customWidth="1"/>
    <col min="5118" max="5118" width="3.7109375" style="132" customWidth="1"/>
    <col min="5119" max="5122" width="9.140625" style="132"/>
    <col min="5123" max="5123" width="3.7109375" style="132" customWidth="1"/>
    <col min="5124" max="5124" width="4.7109375" style="132" customWidth="1"/>
    <col min="5125" max="5125" width="3.7109375" style="132" customWidth="1"/>
    <col min="5126" max="5129" width="9.140625" style="132"/>
    <col min="5130" max="5130" width="3.7109375" style="132" customWidth="1"/>
    <col min="5131" max="5358" width="9.140625" style="132"/>
    <col min="5359" max="5359" width="3.140625" style="132" customWidth="1"/>
    <col min="5360" max="5360" width="3.7109375" style="132" customWidth="1"/>
    <col min="5361" max="5364" width="9.140625" style="132"/>
    <col min="5365" max="5365" width="3.7109375" style="132" customWidth="1"/>
    <col min="5366" max="5366" width="4.7109375" style="132" customWidth="1"/>
    <col min="5367" max="5367" width="3.7109375" style="132" customWidth="1"/>
    <col min="5368" max="5371" width="9.140625" style="132"/>
    <col min="5372" max="5372" width="3.7109375" style="132" customWidth="1"/>
    <col min="5373" max="5373" width="4.7109375" style="132" customWidth="1"/>
    <col min="5374" max="5374" width="3.7109375" style="132" customWidth="1"/>
    <col min="5375" max="5378" width="9.140625" style="132"/>
    <col min="5379" max="5379" width="3.7109375" style="132" customWidth="1"/>
    <col min="5380" max="5380" width="4.7109375" style="132" customWidth="1"/>
    <col min="5381" max="5381" width="3.7109375" style="132" customWidth="1"/>
    <col min="5382" max="5385" width="9.140625" style="132"/>
    <col min="5386" max="5386" width="3.7109375" style="132" customWidth="1"/>
    <col min="5387" max="5614" width="9.140625" style="132"/>
    <col min="5615" max="5615" width="3.140625" style="132" customWidth="1"/>
    <col min="5616" max="5616" width="3.7109375" style="132" customWidth="1"/>
    <col min="5617" max="5620" width="9.140625" style="132"/>
    <col min="5621" max="5621" width="3.7109375" style="132" customWidth="1"/>
    <col min="5622" max="5622" width="4.7109375" style="132" customWidth="1"/>
    <col min="5623" max="5623" width="3.7109375" style="132" customWidth="1"/>
    <col min="5624" max="5627" width="9.140625" style="132"/>
    <col min="5628" max="5628" width="3.7109375" style="132" customWidth="1"/>
    <col min="5629" max="5629" width="4.7109375" style="132" customWidth="1"/>
    <col min="5630" max="5630" width="3.7109375" style="132" customWidth="1"/>
    <col min="5631" max="5634" width="9.140625" style="132"/>
    <col min="5635" max="5635" width="3.7109375" style="132" customWidth="1"/>
    <col min="5636" max="5636" width="4.7109375" style="132" customWidth="1"/>
    <col min="5637" max="5637" width="3.7109375" style="132" customWidth="1"/>
    <col min="5638" max="5641" width="9.140625" style="132"/>
    <col min="5642" max="5642" width="3.7109375" style="132" customWidth="1"/>
    <col min="5643" max="5870" width="9.140625" style="132"/>
    <col min="5871" max="5871" width="3.140625" style="132" customWidth="1"/>
    <col min="5872" max="5872" width="3.7109375" style="132" customWidth="1"/>
    <col min="5873" max="5876" width="9.140625" style="132"/>
    <col min="5877" max="5877" width="3.7109375" style="132" customWidth="1"/>
    <col min="5878" max="5878" width="4.7109375" style="132" customWidth="1"/>
    <col min="5879" max="5879" width="3.7109375" style="132" customWidth="1"/>
    <col min="5880" max="5883" width="9.140625" style="132"/>
    <col min="5884" max="5884" width="3.7109375" style="132" customWidth="1"/>
    <col min="5885" max="5885" width="4.7109375" style="132" customWidth="1"/>
    <col min="5886" max="5886" width="3.7109375" style="132" customWidth="1"/>
    <col min="5887" max="5890" width="9.140625" style="132"/>
    <col min="5891" max="5891" width="3.7109375" style="132" customWidth="1"/>
    <col min="5892" max="5892" width="4.7109375" style="132" customWidth="1"/>
    <col min="5893" max="5893" width="3.7109375" style="132" customWidth="1"/>
    <col min="5894" max="5897" width="9.140625" style="132"/>
    <col min="5898" max="5898" width="3.7109375" style="132" customWidth="1"/>
    <col min="5899" max="6126" width="9.140625" style="132"/>
    <col min="6127" max="6127" width="3.140625" style="132" customWidth="1"/>
    <col min="6128" max="6128" width="3.7109375" style="132" customWidth="1"/>
    <col min="6129" max="6132" width="9.140625" style="132"/>
    <col min="6133" max="6133" width="3.7109375" style="132" customWidth="1"/>
    <col min="6134" max="6134" width="4.7109375" style="132" customWidth="1"/>
    <col min="6135" max="6135" width="3.7109375" style="132" customWidth="1"/>
    <col min="6136" max="6139" width="9.140625" style="132"/>
    <col min="6140" max="6140" width="3.7109375" style="132" customWidth="1"/>
    <col min="6141" max="6141" width="4.7109375" style="132" customWidth="1"/>
    <col min="6142" max="6142" width="3.7109375" style="132" customWidth="1"/>
    <col min="6143" max="6146" width="9.140625" style="132"/>
    <col min="6147" max="6147" width="3.7109375" style="132" customWidth="1"/>
    <col min="6148" max="6148" width="4.7109375" style="132" customWidth="1"/>
    <col min="6149" max="6149" width="3.7109375" style="132" customWidth="1"/>
    <col min="6150" max="6153" width="9.140625" style="132"/>
    <col min="6154" max="6154" width="3.7109375" style="132" customWidth="1"/>
    <col min="6155" max="6382" width="9.140625" style="132"/>
    <col min="6383" max="6383" width="3.140625" style="132" customWidth="1"/>
    <col min="6384" max="6384" width="3.7109375" style="132" customWidth="1"/>
    <col min="6385" max="6388" width="9.140625" style="132"/>
    <col min="6389" max="6389" width="3.7109375" style="132" customWidth="1"/>
    <col min="6390" max="6390" width="4.7109375" style="132" customWidth="1"/>
    <col min="6391" max="6391" width="3.7109375" style="132" customWidth="1"/>
    <col min="6392" max="6395" width="9.140625" style="132"/>
    <col min="6396" max="6396" width="3.7109375" style="132" customWidth="1"/>
    <col min="6397" max="6397" width="4.7109375" style="132" customWidth="1"/>
    <col min="6398" max="6398" width="3.7109375" style="132" customWidth="1"/>
    <col min="6399" max="6402" width="9.140625" style="132"/>
    <col min="6403" max="6403" width="3.7109375" style="132" customWidth="1"/>
    <col min="6404" max="6404" width="4.7109375" style="132" customWidth="1"/>
    <col min="6405" max="6405" width="3.7109375" style="132" customWidth="1"/>
    <col min="6406" max="6409" width="9.140625" style="132"/>
    <col min="6410" max="6410" width="3.7109375" style="132" customWidth="1"/>
    <col min="6411" max="6638" width="9.140625" style="132"/>
    <col min="6639" max="6639" width="3.140625" style="132" customWidth="1"/>
    <col min="6640" max="6640" width="3.7109375" style="132" customWidth="1"/>
    <col min="6641" max="6644" width="9.140625" style="132"/>
    <col min="6645" max="6645" width="3.7109375" style="132" customWidth="1"/>
    <col min="6646" max="6646" width="4.7109375" style="132" customWidth="1"/>
    <col min="6647" max="6647" width="3.7109375" style="132" customWidth="1"/>
    <col min="6648" max="6651" width="9.140625" style="132"/>
    <col min="6652" max="6652" width="3.7109375" style="132" customWidth="1"/>
    <col min="6653" max="6653" width="4.7109375" style="132" customWidth="1"/>
    <col min="6654" max="6654" width="3.7109375" style="132" customWidth="1"/>
    <col min="6655" max="6658" width="9.140625" style="132"/>
    <col min="6659" max="6659" width="3.7109375" style="132" customWidth="1"/>
    <col min="6660" max="6660" width="4.7109375" style="132" customWidth="1"/>
    <col min="6661" max="6661" width="3.7109375" style="132" customWidth="1"/>
    <col min="6662" max="6665" width="9.140625" style="132"/>
    <col min="6666" max="6666" width="3.7109375" style="132" customWidth="1"/>
    <col min="6667" max="6894" width="9.140625" style="132"/>
    <col min="6895" max="6895" width="3.140625" style="132" customWidth="1"/>
    <col min="6896" max="6896" width="3.7109375" style="132" customWidth="1"/>
    <col min="6897" max="6900" width="9.140625" style="132"/>
    <col min="6901" max="6901" width="3.7109375" style="132" customWidth="1"/>
    <col min="6902" max="6902" width="4.7109375" style="132" customWidth="1"/>
    <col min="6903" max="6903" width="3.7109375" style="132" customWidth="1"/>
    <col min="6904" max="6907" width="9.140625" style="132"/>
    <col min="6908" max="6908" width="3.7109375" style="132" customWidth="1"/>
    <col min="6909" max="6909" width="4.7109375" style="132" customWidth="1"/>
    <col min="6910" max="6910" width="3.7109375" style="132" customWidth="1"/>
    <col min="6911" max="6914" width="9.140625" style="132"/>
    <col min="6915" max="6915" width="3.7109375" style="132" customWidth="1"/>
    <col min="6916" max="6916" width="4.7109375" style="132" customWidth="1"/>
    <col min="6917" max="6917" width="3.7109375" style="132" customWidth="1"/>
    <col min="6918" max="6921" width="9.140625" style="132"/>
    <col min="6922" max="6922" width="3.7109375" style="132" customWidth="1"/>
    <col min="6923" max="7150" width="9.140625" style="132"/>
    <col min="7151" max="7151" width="3.140625" style="132" customWidth="1"/>
    <col min="7152" max="7152" width="3.7109375" style="132" customWidth="1"/>
    <col min="7153" max="7156" width="9.140625" style="132"/>
    <col min="7157" max="7157" width="3.7109375" style="132" customWidth="1"/>
    <col min="7158" max="7158" width="4.7109375" style="132" customWidth="1"/>
    <col min="7159" max="7159" width="3.7109375" style="132" customWidth="1"/>
    <col min="7160" max="7163" width="9.140625" style="132"/>
    <col min="7164" max="7164" width="3.7109375" style="132" customWidth="1"/>
    <col min="7165" max="7165" width="4.7109375" style="132" customWidth="1"/>
    <col min="7166" max="7166" width="3.7109375" style="132" customWidth="1"/>
    <col min="7167" max="7170" width="9.140625" style="132"/>
    <col min="7171" max="7171" width="3.7109375" style="132" customWidth="1"/>
    <col min="7172" max="7172" width="4.7109375" style="132" customWidth="1"/>
    <col min="7173" max="7173" width="3.7109375" style="132" customWidth="1"/>
    <col min="7174" max="7177" width="9.140625" style="132"/>
    <col min="7178" max="7178" width="3.7109375" style="132" customWidth="1"/>
    <col min="7179" max="7406" width="9.140625" style="132"/>
    <col min="7407" max="7407" width="3.140625" style="132" customWidth="1"/>
    <col min="7408" max="7408" width="3.7109375" style="132" customWidth="1"/>
    <col min="7409" max="7412" width="9.140625" style="132"/>
    <col min="7413" max="7413" width="3.7109375" style="132" customWidth="1"/>
    <col min="7414" max="7414" width="4.7109375" style="132" customWidth="1"/>
    <col min="7415" max="7415" width="3.7109375" style="132" customWidth="1"/>
    <col min="7416" max="7419" width="9.140625" style="132"/>
    <col min="7420" max="7420" width="3.7109375" style="132" customWidth="1"/>
    <col min="7421" max="7421" width="4.7109375" style="132" customWidth="1"/>
    <col min="7422" max="7422" width="3.7109375" style="132" customWidth="1"/>
    <col min="7423" max="7426" width="9.140625" style="132"/>
    <col min="7427" max="7427" width="3.7109375" style="132" customWidth="1"/>
    <col min="7428" max="7428" width="4.7109375" style="132" customWidth="1"/>
    <col min="7429" max="7429" width="3.7109375" style="132" customWidth="1"/>
    <col min="7430" max="7433" width="9.140625" style="132"/>
    <col min="7434" max="7434" width="3.7109375" style="132" customWidth="1"/>
    <col min="7435" max="7662" width="9.140625" style="132"/>
    <col min="7663" max="7663" width="3.140625" style="132" customWidth="1"/>
    <col min="7664" max="7664" width="3.7109375" style="132" customWidth="1"/>
    <col min="7665" max="7668" width="9.140625" style="132"/>
    <col min="7669" max="7669" width="3.7109375" style="132" customWidth="1"/>
    <col min="7670" max="7670" width="4.7109375" style="132" customWidth="1"/>
    <col min="7671" max="7671" width="3.7109375" style="132" customWidth="1"/>
    <col min="7672" max="7675" width="9.140625" style="132"/>
    <col min="7676" max="7676" width="3.7109375" style="132" customWidth="1"/>
    <col min="7677" max="7677" width="4.7109375" style="132" customWidth="1"/>
    <col min="7678" max="7678" width="3.7109375" style="132" customWidth="1"/>
    <col min="7679" max="7682" width="9.140625" style="132"/>
    <col min="7683" max="7683" width="3.7109375" style="132" customWidth="1"/>
    <col min="7684" max="7684" width="4.7109375" style="132" customWidth="1"/>
    <col min="7685" max="7685" width="3.7109375" style="132" customWidth="1"/>
    <col min="7686" max="7689" width="9.140625" style="132"/>
    <col min="7690" max="7690" width="3.7109375" style="132" customWidth="1"/>
    <col min="7691" max="7918" width="9.140625" style="132"/>
    <col min="7919" max="7919" width="3.140625" style="132" customWidth="1"/>
    <col min="7920" max="7920" width="3.7109375" style="132" customWidth="1"/>
    <col min="7921" max="7924" width="9.140625" style="132"/>
    <col min="7925" max="7925" width="3.7109375" style="132" customWidth="1"/>
    <col min="7926" max="7926" width="4.7109375" style="132" customWidth="1"/>
    <col min="7927" max="7927" width="3.7109375" style="132" customWidth="1"/>
    <col min="7928" max="7931" width="9.140625" style="132"/>
    <col min="7932" max="7932" width="3.7109375" style="132" customWidth="1"/>
    <col min="7933" max="7933" width="4.7109375" style="132" customWidth="1"/>
    <col min="7934" max="7934" width="3.7109375" style="132" customWidth="1"/>
    <col min="7935" max="7938" width="9.140625" style="132"/>
    <col min="7939" max="7939" width="3.7109375" style="132" customWidth="1"/>
    <col min="7940" max="7940" width="4.7109375" style="132" customWidth="1"/>
    <col min="7941" max="7941" width="3.7109375" style="132" customWidth="1"/>
    <col min="7942" max="7945" width="9.140625" style="132"/>
    <col min="7946" max="7946" width="3.7109375" style="132" customWidth="1"/>
    <col min="7947" max="8174" width="9.140625" style="132"/>
    <col min="8175" max="8175" width="3.140625" style="132" customWidth="1"/>
    <col min="8176" max="8176" width="3.7109375" style="132" customWidth="1"/>
    <col min="8177" max="8180" width="9.140625" style="132"/>
    <col min="8181" max="8181" width="3.7109375" style="132" customWidth="1"/>
    <col min="8182" max="8182" width="4.7109375" style="132" customWidth="1"/>
    <col min="8183" max="8183" width="3.7109375" style="132" customWidth="1"/>
    <col min="8184" max="8187" width="9.140625" style="132"/>
    <col min="8188" max="8188" width="3.7109375" style="132" customWidth="1"/>
    <col min="8189" max="8189" width="4.7109375" style="132" customWidth="1"/>
    <col min="8190" max="8190" width="3.7109375" style="132" customWidth="1"/>
    <col min="8191" max="8194" width="9.140625" style="132"/>
    <col min="8195" max="8195" width="3.7109375" style="132" customWidth="1"/>
    <col min="8196" max="8196" width="4.7109375" style="132" customWidth="1"/>
    <col min="8197" max="8197" width="3.7109375" style="132" customWidth="1"/>
    <col min="8198" max="8201" width="9.140625" style="132"/>
    <col min="8202" max="8202" width="3.7109375" style="132" customWidth="1"/>
    <col min="8203" max="8430" width="9.140625" style="132"/>
    <col min="8431" max="8431" width="3.140625" style="132" customWidth="1"/>
    <col min="8432" max="8432" width="3.7109375" style="132" customWidth="1"/>
    <col min="8433" max="8436" width="9.140625" style="132"/>
    <col min="8437" max="8437" width="3.7109375" style="132" customWidth="1"/>
    <col min="8438" max="8438" width="4.7109375" style="132" customWidth="1"/>
    <col min="8439" max="8439" width="3.7109375" style="132" customWidth="1"/>
    <col min="8440" max="8443" width="9.140625" style="132"/>
    <col min="8444" max="8444" width="3.7109375" style="132" customWidth="1"/>
    <col min="8445" max="8445" width="4.7109375" style="132" customWidth="1"/>
    <col min="8446" max="8446" width="3.7109375" style="132" customWidth="1"/>
    <col min="8447" max="8450" width="9.140625" style="132"/>
    <col min="8451" max="8451" width="3.7109375" style="132" customWidth="1"/>
    <col min="8452" max="8452" width="4.7109375" style="132" customWidth="1"/>
    <col min="8453" max="8453" width="3.7109375" style="132" customWidth="1"/>
    <col min="8454" max="8457" width="9.140625" style="132"/>
    <col min="8458" max="8458" width="3.7109375" style="132" customWidth="1"/>
    <col min="8459" max="8686" width="9.140625" style="132"/>
    <col min="8687" max="8687" width="3.140625" style="132" customWidth="1"/>
    <col min="8688" max="8688" width="3.7109375" style="132" customWidth="1"/>
    <col min="8689" max="8692" width="9.140625" style="132"/>
    <col min="8693" max="8693" width="3.7109375" style="132" customWidth="1"/>
    <col min="8694" max="8694" width="4.7109375" style="132" customWidth="1"/>
    <col min="8695" max="8695" width="3.7109375" style="132" customWidth="1"/>
    <col min="8696" max="8699" width="9.140625" style="132"/>
    <col min="8700" max="8700" width="3.7109375" style="132" customWidth="1"/>
    <col min="8701" max="8701" width="4.7109375" style="132" customWidth="1"/>
    <col min="8702" max="8702" width="3.7109375" style="132" customWidth="1"/>
    <col min="8703" max="8706" width="9.140625" style="132"/>
    <col min="8707" max="8707" width="3.7109375" style="132" customWidth="1"/>
    <col min="8708" max="8708" width="4.7109375" style="132" customWidth="1"/>
    <col min="8709" max="8709" width="3.7109375" style="132" customWidth="1"/>
    <col min="8710" max="8713" width="9.140625" style="132"/>
    <col min="8714" max="8714" width="3.7109375" style="132" customWidth="1"/>
    <col min="8715" max="8942" width="9.140625" style="132"/>
    <col min="8943" max="8943" width="3.140625" style="132" customWidth="1"/>
    <col min="8944" max="8944" width="3.7109375" style="132" customWidth="1"/>
    <col min="8945" max="8948" width="9.140625" style="132"/>
    <col min="8949" max="8949" width="3.7109375" style="132" customWidth="1"/>
    <col min="8950" max="8950" width="4.7109375" style="132" customWidth="1"/>
    <col min="8951" max="8951" width="3.7109375" style="132" customWidth="1"/>
    <col min="8952" max="8955" width="9.140625" style="132"/>
    <col min="8956" max="8956" width="3.7109375" style="132" customWidth="1"/>
    <col min="8957" max="8957" width="4.7109375" style="132" customWidth="1"/>
    <col min="8958" max="8958" width="3.7109375" style="132" customWidth="1"/>
    <col min="8959" max="8962" width="9.140625" style="132"/>
    <col min="8963" max="8963" width="3.7109375" style="132" customWidth="1"/>
    <col min="8964" max="8964" width="4.7109375" style="132" customWidth="1"/>
    <col min="8965" max="8965" width="3.7109375" style="132" customWidth="1"/>
    <col min="8966" max="8969" width="9.140625" style="132"/>
    <col min="8970" max="8970" width="3.7109375" style="132" customWidth="1"/>
    <col min="8971" max="9198" width="9.140625" style="132"/>
    <col min="9199" max="9199" width="3.140625" style="132" customWidth="1"/>
    <col min="9200" max="9200" width="3.7109375" style="132" customWidth="1"/>
    <col min="9201" max="9204" width="9.140625" style="132"/>
    <col min="9205" max="9205" width="3.7109375" style="132" customWidth="1"/>
    <col min="9206" max="9206" width="4.7109375" style="132" customWidth="1"/>
    <col min="9207" max="9207" width="3.7109375" style="132" customWidth="1"/>
    <col min="9208" max="9211" width="9.140625" style="132"/>
    <col min="9212" max="9212" width="3.7109375" style="132" customWidth="1"/>
    <col min="9213" max="9213" width="4.7109375" style="132" customWidth="1"/>
    <col min="9214" max="9214" width="3.7109375" style="132" customWidth="1"/>
    <col min="9215" max="9218" width="9.140625" style="132"/>
    <col min="9219" max="9219" width="3.7109375" style="132" customWidth="1"/>
    <col min="9220" max="9220" width="4.7109375" style="132" customWidth="1"/>
    <col min="9221" max="9221" width="3.7109375" style="132" customWidth="1"/>
    <col min="9222" max="9225" width="9.140625" style="132"/>
    <col min="9226" max="9226" width="3.7109375" style="132" customWidth="1"/>
    <col min="9227" max="9454" width="9.140625" style="132"/>
    <col min="9455" max="9455" width="3.140625" style="132" customWidth="1"/>
    <col min="9456" max="9456" width="3.7109375" style="132" customWidth="1"/>
    <col min="9457" max="9460" width="9.140625" style="132"/>
    <col min="9461" max="9461" width="3.7109375" style="132" customWidth="1"/>
    <col min="9462" max="9462" width="4.7109375" style="132" customWidth="1"/>
    <col min="9463" max="9463" width="3.7109375" style="132" customWidth="1"/>
    <col min="9464" max="9467" width="9.140625" style="132"/>
    <col min="9468" max="9468" width="3.7109375" style="132" customWidth="1"/>
    <col min="9469" max="9469" width="4.7109375" style="132" customWidth="1"/>
    <col min="9470" max="9470" width="3.7109375" style="132" customWidth="1"/>
    <col min="9471" max="9474" width="9.140625" style="132"/>
    <col min="9475" max="9475" width="3.7109375" style="132" customWidth="1"/>
    <col min="9476" max="9476" width="4.7109375" style="132" customWidth="1"/>
    <col min="9477" max="9477" width="3.7109375" style="132" customWidth="1"/>
    <col min="9478" max="9481" width="9.140625" style="132"/>
    <col min="9482" max="9482" width="3.7109375" style="132" customWidth="1"/>
    <col min="9483" max="9710" width="9.140625" style="132"/>
    <col min="9711" max="9711" width="3.140625" style="132" customWidth="1"/>
    <col min="9712" max="9712" width="3.7109375" style="132" customWidth="1"/>
    <col min="9713" max="9716" width="9.140625" style="132"/>
    <col min="9717" max="9717" width="3.7109375" style="132" customWidth="1"/>
    <col min="9718" max="9718" width="4.7109375" style="132" customWidth="1"/>
    <col min="9719" max="9719" width="3.7109375" style="132" customWidth="1"/>
    <col min="9720" max="9723" width="9.140625" style="132"/>
    <col min="9724" max="9724" width="3.7109375" style="132" customWidth="1"/>
    <col min="9725" max="9725" width="4.7109375" style="132" customWidth="1"/>
    <col min="9726" max="9726" width="3.7109375" style="132" customWidth="1"/>
    <col min="9727" max="9730" width="9.140625" style="132"/>
    <col min="9731" max="9731" width="3.7109375" style="132" customWidth="1"/>
    <col min="9732" max="9732" width="4.7109375" style="132" customWidth="1"/>
    <col min="9733" max="9733" width="3.7109375" style="132" customWidth="1"/>
    <col min="9734" max="9737" width="9.140625" style="132"/>
    <col min="9738" max="9738" width="3.7109375" style="132" customWidth="1"/>
    <col min="9739" max="9966" width="9.140625" style="132"/>
    <col min="9967" max="9967" width="3.140625" style="132" customWidth="1"/>
    <col min="9968" max="9968" width="3.7109375" style="132" customWidth="1"/>
    <col min="9969" max="9972" width="9.140625" style="132"/>
    <col min="9973" max="9973" width="3.7109375" style="132" customWidth="1"/>
    <col min="9974" max="9974" width="4.7109375" style="132" customWidth="1"/>
    <col min="9975" max="9975" width="3.7109375" style="132" customWidth="1"/>
    <col min="9976" max="9979" width="9.140625" style="132"/>
    <col min="9980" max="9980" width="3.7109375" style="132" customWidth="1"/>
    <col min="9981" max="9981" width="4.7109375" style="132" customWidth="1"/>
    <col min="9982" max="9982" width="3.7109375" style="132" customWidth="1"/>
    <col min="9983" max="9986" width="9.140625" style="132"/>
    <col min="9987" max="9987" width="3.7109375" style="132" customWidth="1"/>
    <col min="9988" max="9988" width="4.7109375" style="132" customWidth="1"/>
    <col min="9989" max="9989" width="3.7109375" style="132" customWidth="1"/>
    <col min="9990" max="9993" width="9.140625" style="132"/>
    <col min="9994" max="9994" width="3.7109375" style="132" customWidth="1"/>
    <col min="9995" max="10222" width="9.140625" style="132"/>
    <col min="10223" max="10223" width="3.140625" style="132" customWidth="1"/>
    <col min="10224" max="10224" width="3.7109375" style="132" customWidth="1"/>
    <col min="10225" max="10228" width="9.140625" style="132"/>
    <col min="10229" max="10229" width="3.7109375" style="132" customWidth="1"/>
    <col min="10230" max="10230" width="4.7109375" style="132" customWidth="1"/>
    <col min="10231" max="10231" width="3.7109375" style="132" customWidth="1"/>
    <col min="10232" max="10235" width="9.140625" style="132"/>
    <col min="10236" max="10236" width="3.7109375" style="132" customWidth="1"/>
    <col min="10237" max="10237" width="4.7109375" style="132" customWidth="1"/>
    <col min="10238" max="10238" width="3.7109375" style="132" customWidth="1"/>
    <col min="10239" max="10242" width="9.140625" style="132"/>
    <col min="10243" max="10243" width="3.7109375" style="132" customWidth="1"/>
    <col min="10244" max="10244" width="4.7109375" style="132" customWidth="1"/>
    <col min="10245" max="10245" width="3.7109375" style="132" customWidth="1"/>
    <col min="10246" max="10249" width="9.140625" style="132"/>
    <col min="10250" max="10250" width="3.7109375" style="132" customWidth="1"/>
    <col min="10251" max="10478" width="9.140625" style="132"/>
    <col min="10479" max="10479" width="3.140625" style="132" customWidth="1"/>
    <col min="10480" max="10480" width="3.7109375" style="132" customWidth="1"/>
    <col min="10481" max="10484" width="9.140625" style="132"/>
    <col min="10485" max="10485" width="3.7109375" style="132" customWidth="1"/>
    <col min="10486" max="10486" width="4.7109375" style="132" customWidth="1"/>
    <col min="10487" max="10487" width="3.7109375" style="132" customWidth="1"/>
    <col min="10488" max="10491" width="9.140625" style="132"/>
    <col min="10492" max="10492" width="3.7109375" style="132" customWidth="1"/>
    <col min="10493" max="10493" width="4.7109375" style="132" customWidth="1"/>
    <col min="10494" max="10494" width="3.7109375" style="132" customWidth="1"/>
    <col min="10495" max="10498" width="9.140625" style="132"/>
    <col min="10499" max="10499" width="3.7109375" style="132" customWidth="1"/>
    <col min="10500" max="10500" width="4.7109375" style="132" customWidth="1"/>
    <col min="10501" max="10501" width="3.7109375" style="132" customWidth="1"/>
    <col min="10502" max="10505" width="9.140625" style="132"/>
    <col min="10506" max="10506" width="3.7109375" style="132" customWidth="1"/>
    <col min="10507" max="10734" width="9.140625" style="132"/>
    <col min="10735" max="10735" width="3.140625" style="132" customWidth="1"/>
    <col min="10736" max="10736" width="3.7109375" style="132" customWidth="1"/>
    <col min="10737" max="10740" width="9.140625" style="132"/>
    <col min="10741" max="10741" width="3.7109375" style="132" customWidth="1"/>
    <col min="10742" max="10742" width="4.7109375" style="132" customWidth="1"/>
    <col min="10743" max="10743" width="3.7109375" style="132" customWidth="1"/>
    <col min="10744" max="10747" width="9.140625" style="132"/>
    <col min="10748" max="10748" width="3.7109375" style="132" customWidth="1"/>
    <col min="10749" max="10749" width="4.7109375" style="132" customWidth="1"/>
    <col min="10750" max="10750" width="3.7109375" style="132" customWidth="1"/>
    <col min="10751" max="10754" width="9.140625" style="132"/>
    <col min="10755" max="10755" width="3.7109375" style="132" customWidth="1"/>
    <col min="10756" max="10756" width="4.7109375" style="132" customWidth="1"/>
    <col min="10757" max="10757" width="3.7109375" style="132" customWidth="1"/>
    <col min="10758" max="10761" width="9.140625" style="132"/>
    <col min="10762" max="10762" width="3.7109375" style="132" customWidth="1"/>
    <col min="10763" max="10990" width="9.140625" style="132"/>
    <col min="10991" max="10991" width="3.140625" style="132" customWidth="1"/>
    <col min="10992" max="10992" width="3.7109375" style="132" customWidth="1"/>
    <col min="10993" max="10996" width="9.140625" style="132"/>
    <col min="10997" max="10997" width="3.7109375" style="132" customWidth="1"/>
    <col min="10998" max="10998" width="4.7109375" style="132" customWidth="1"/>
    <col min="10999" max="10999" width="3.7109375" style="132" customWidth="1"/>
    <col min="11000" max="11003" width="9.140625" style="132"/>
    <col min="11004" max="11004" width="3.7109375" style="132" customWidth="1"/>
    <col min="11005" max="11005" width="4.7109375" style="132" customWidth="1"/>
    <col min="11006" max="11006" width="3.7109375" style="132" customWidth="1"/>
    <col min="11007" max="11010" width="9.140625" style="132"/>
    <col min="11011" max="11011" width="3.7109375" style="132" customWidth="1"/>
    <col min="11012" max="11012" width="4.7109375" style="132" customWidth="1"/>
    <col min="11013" max="11013" width="3.7109375" style="132" customWidth="1"/>
    <col min="11014" max="11017" width="9.140625" style="132"/>
    <col min="11018" max="11018" width="3.7109375" style="132" customWidth="1"/>
    <col min="11019" max="11246" width="9.140625" style="132"/>
    <col min="11247" max="11247" width="3.140625" style="132" customWidth="1"/>
    <col min="11248" max="11248" width="3.7109375" style="132" customWidth="1"/>
    <col min="11249" max="11252" width="9.140625" style="132"/>
    <col min="11253" max="11253" width="3.7109375" style="132" customWidth="1"/>
    <col min="11254" max="11254" width="4.7109375" style="132" customWidth="1"/>
    <col min="11255" max="11255" width="3.7109375" style="132" customWidth="1"/>
    <col min="11256" max="11259" width="9.140625" style="132"/>
    <col min="11260" max="11260" width="3.7109375" style="132" customWidth="1"/>
    <col min="11261" max="11261" width="4.7109375" style="132" customWidth="1"/>
    <col min="11262" max="11262" width="3.7109375" style="132" customWidth="1"/>
    <col min="11263" max="11266" width="9.140625" style="132"/>
    <col min="11267" max="11267" width="3.7109375" style="132" customWidth="1"/>
    <col min="11268" max="11268" width="4.7109375" style="132" customWidth="1"/>
    <col min="11269" max="11269" width="3.7109375" style="132" customWidth="1"/>
    <col min="11270" max="11273" width="9.140625" style="132"/>
    <col min="11274" max="11274" width="3.7109375" style="132" customWidth="1"/>
    <col min="11275" max="11502" width="9.140625" style="132"/>
    <col min="11503" max="11503" width="3.140625" style="132" customWidth="1"/>
    <col min="11504" max="11504" width="3.7109375" style="132" customWidth="1"/>
    <col min="11505" max="11508" width="9.140625" style="132"/>
    <col min="11509" max="11509" width="3.7109375" style="132" customWidth="1"/>
    <col min="11510" max="11510" width="4.7109375" style="132" customWidth="1"/>
    <col min="11511" max="11511" width="3.7109375" style="132" customWidth="1"/>
    <col min="11512" max="11515" width="9.140625" style="132"/>
    <col min="11516" max="11516" width="3.7109375" style="132" customWidth="1"/>
    <col min="11517" max="11517" width="4.7109375" style="132" customWidth="1"/>
    <col min="11518" max="11518" width="3.7109375" style="132" customWidth="1"/>
    <col min="11519" max="11522" width="9.140625" style="132"/>
    <col min="11523" max="11523" width="3.7109375" style="132" customWidth="1"/>
    <col min="11524" max="11524" width="4.7109375" style="132" customWidth="1"/>
    <col min="11525" max="11525" width="3.7109375" style="132" customWidth="1"/>
    <col min="11526" max="11529" width="9.140625" style="132"/>
    <col min="11530" max="11530" width="3.7109375" style="132" customWidth="1"/>
    <col min="11531" max="11758" width="9.140625" style="132"/>
    <col min="11759" max="11759" width="3.140625" style="132" customWidth="1"/>
    <col min="11760" max="11760" width="3.7109375" style="132" customWidth="1"/>
    <col min="11761" max="11764" width="9.140625" style="132"/>
    <col min="11765" max="11765" width="3.7109375" style="132" customWidth="1"/>
    <col min="11766" max="11766" width="4.7109375" style="132" customWidth="1"/>
    <col min="11767" max="11767" width="3.7109375" style="132" customWidth="1"/>
    <col min="11768" max="11771" width="9.140625" style="132"/>
    <col min="11772" max="11772" width="3.7109375" style="132" customWidth="1"/>
    <col min="11773" max="11773" width="4.7109375" style="132" customWidth="1"/>
    <col min="11774" max="11774" width="3.7109375" style="132" customWidth="1"/>
    <col min="11775" max="11778" width="9.140625" style="132"/>
    <col min="11779" max="11779" width="3.7109375" style="132" customWidth="1"/>
    <col min="11780" max="11780" width="4.7109375" style="132" customWidth="1"/>
    <col min="11781" max="11781" width="3.7109375" style="132" customWidth="1"/>
    <col min="11782" max="11785" width="9.140625" style="132"/>
    <col min="11786" max="11786" width="3.7109375" style="132" customWidth="1"/>
    <col min="11787" max="12014" width="9.140625" style="132"/>
    <col min="12015" max="12015" width="3.140625" style="132" customWidth="1"/>
    <col min="12016" max="12016" width="3.7109375" style="132" customWidth="1"/>
    <col min="12017" max="12020" width="9.140625" style="132"/>
    <col min="12021" max="12021" width="3.7109375" style="132" customWidth="1"/>
    <col min="12022" max="12022" width="4.7109375" style="132" customWidth="1"/>
    <col min="12023" max="12023" width="3.7109375" style="132" customWidth="1"/>
    <col min="12024" max="12027" width="9.140625" style="132"/>
    <col min="12028" max="12028" width="3.7109375" style="132" customWidth="1"/>
    <col min="12029" max="12029" width="4.7109375" style="132" customWidth="1"/>
    <col min="12030" max="12030" width="3.7109375" style="132" customWidth="1"/>
    <col min="12031" max="12034" width="9.140625" style="132"/>
    <col min="12035" max="12035" width="3.7109375" style="132" customWidth="1"/>
    <col min="12036" max="12036" width="4.7109375" style="132" customWidth="1"/>
    <col min="12037" max="12037" width="3.7109375" style="132" customWidth="1"/>
    <col min="12038" max="12041" width="9.140625" style="132"/>
    <col min="12042" max="12042" width="3.7109375" style="132" customWidth="1"/>
    <col min="12043" max="12270" width="9.140625" style="132"/>
    <col min="12271" max="12271" width="3.140625" style="132" customWidth="1"/>
    <col min="12272" max="12272" width="3.7109375" style="132" customWidth="1"/>
    <col min="12273" max="12276" width="9.140625" style="132"/>
    <col min="12277" max="12277" width="3.7109375" style="132" customWidth="1"/>
    <col min="12278" max="12278" width="4.7109375" style="132" customWidth="1"/>
    <col min="12279" max="12279" width="3.7109375" style="132" customWidth="1"/>
    <col min="12280" max="12283" width="9.140625" style="132"/>
    <col min="12284" max="12284" width="3.7109375" style="132" customWidth="1"/>
    <col min="12285" max="12285" width="4.7109375" style="132" customWidth="1"/>
    <col min="12286" max="12286" width="3.7109375" style="132" customWidth="1"/>
    <col min="12287" max="12290" width="9.140625" style="132"/>
    <col min="12291" max="12291" width="3.7109375" style="132" customWidth="1"/>
    <col min="12292" max="12292" width="4.7109375" style="132" customWidth="1"/>
    <col min="12293" max="12293" width="3.7109375" style="132" customWidth="1"/>
    <col min="12294" max="12297" width="9.140625" style="132"/>
    <col min="12298" max="12298" width="3.7109375" style="132" customWidth="1"/>
    <col min="12299" max="12526" width="9.140625" style="132"/>
    <col min="12527" max="12527" width="3.140625" style="132" customWidth="1"/>
    <col min="12528" max="12528" width="3.7109375" style="132" customWidth="1"/>
    <col min="12529" max="12532" width="9.140625" style="132"/>
    <col min="12533" max="12533" width="3.7109375" style="132" customWidth="1"/>
    <col min="12534" max="12534" width="4.7109375" style="132" customWidth="1"/>
    <col min="12535" max="12535" width="3.7109375" style="132" customWidth="1"/>
    <col min="12536" max="12539" width="9.140625" style="132"/>
    <col min="12540" max="12540" width="3.7109375" style="132" customWidth="1"/>
    <col min="12541" max="12541" width="4.7109375" style="132" customWidth="1"/>
    <col min="12542" max="12542" width="3.7109375" style="132" customWidth="1"/>
    <col min="12543" max="12546" width="9.140625" style="132"/>
    <col min="12547" max="12547" width="3.7109375" style="132" customWidth="1"/>
    <col min="12548" max="12548" width="4.7109375" style="132" customWidth="1"/>
    <col min="12549" max="12549" width="3.7109375" style="132" customWidth="1"/>
    <col min="12550" max="12553" width="9.140625" style="132"/>
    <col min="12554" max="12554" width="3.7109375" style="132" customWidth="1"/>
    <col min="12555" max="12782" width="9.140625" style="132"/>
    <col min="12783" max="12783" width="3.140625" style="132" customWidth="1"/>
    <col min="12784" max="12784" width="3.7109375" style="132" customWidth="1"/>
    <col min="12785" max="12788" width="9.140625" style="132"/>
    <col min="12789" max="12789" width="3.7109375" style="132" customWidth="1"/>
    <col min="12790" max="12790" width="4.7109375" style="132" customWidth="1"/>
    <col min="12791" max="12791" width="3.7109375" style="132" customWidth="1"/>
    <col min="12792" max="12795" width="9.140625" style="132"/>
    <col min="12796" max="12796" width="3.7109375" style="132" customWidth="1"/>
    <col min="12797" max="12797" width="4.7109375" style="132" customWidth="1"/>
    <col min="12798" max="12798" width="3.7109375" style="132" customWidth="1"/>
    <col min="12799" max="12802" width="9.140625" style="132"/>
    <col min="12803" max="12803" width="3.7109375" style="132" customWidth="1"/>
    <col min="12804" max="12804" width="4.7109375" style="132" customWidth="1"/>
    <col min="12805" max="12805" width="3.7109375" style="132" customWidth="1"/>
    <col min="12806" max="12809" width="9.140625" style="132"/>
    <col min="12810" max="12810" width="3.7109375" style="132" customWidth="1"/>
    <col min="12811" max="13038" width="9.140625" style="132"/>
    <col min="13039" max="13039" width="3.140625" style="132" customWidth="1"/>
    <col min="13040" max="13040" width="3.7109375" style="132" customWidth="1"/>
    <col min="13041" max="13044" width="9.140625" style="132"/>
    <col min="13045" max="13045" width="3.7109375" style="132" customWidth="1"/>
    <col min="13046" max="13046" width="4.7109375" style="132" customWidth="1"/>
    <col min="13047" max="13047" width="3.7109375" style="132" customWidth="1"/>
    <col min="13048" max="13051" width="9.140625" style="132"/>
    <col min="13052" max="13052" width="3.7109375" style="132" customWidth="1"/>
    <col min="13053" max="13053" width="4.7109375" style="132" customWidth="1"/>
    <col min="13054" max="13054" width="3.7109375" style="132" customWidth="1"/>
    <col min="13055" max="13058" width="9.140625" style="132"/>
    <col min="13059" max="13059" width="3.7109375" style="132" customWidth="1"/>
    <col min="13060" max="13060" width="4.7109375" style="132" customWidth="1"/>
    <col min="13061" max="13061" width="3.7109375" style="132" customWidth="1"/>
    <col min="13062" max="13065" width="9.140625" style="132"/>
    <col min="13066" max="13066" width="3.7109375" style="132" customWidth="1"/>
    <col min="13067" max="13294" width="9.140625" style="132"/>
    <col min="13295" max="13295" width="3.140625" style="132" customWidth="1"/>
    <col min="13296" max="13296" width="3.7109375" style="132" customWidth="1"/>
    <col min="13297" max="13300" width="9.140625" style="132"/>
    <col min="13301" max="13301" width="3.7109375" style="132" customWidth="1"/>
    <col min="13302" max="13302" width="4.7109375" style="132" customWidth="1"/>
    <col min="13303" max="13303" width="3.7109375" style="132" customWidth="1"/>
    <col min="13304" max="13307" width="9.140625" style="132"/>
    <col min="13308" max="13308" width="3.7109375" style="132" customWidth="1"/>
    <col min="13309" max="13309" width="4.7109375" style="132" customWidth="1"/>
    <col min="13310" max="13310" width="3.7109375" style="132" customWidth="1"/>
    <col min="13311" max="13314" width="9.140625" style="132"/>
    <col min="13315" max="13315" width="3.7109375" style="132" customWidth="1"/>
    <col min="13316" max="13316" width="4.7109375" style="132" customWidth="1"/>
    <col min="13317" max="13317" width="3.7109375" style="132" customWidth="1"/>
    <col min="13318" max="13321" width="9.140625" style="132"/>
    <col min="13322" max="13322" width="3.7109375" style="132" customWidth="1"/>
    <col min="13323" max="13550" width="9.140625" style="132"/>
    <col min="13551" max="13551" width="3.140625" style="132" customWidth="1"/>
    <col min="13552" max="13552" width="3.7109375" style="132" customWidth="1"/>
    <col min="13553" max="13556" width="9.140625" style="132"/>
    <col min="13557" max="13557" width="3.7109375" style="132" customWidth="1"/>
    <col min="13558" max="13558" width="4.7109375" style="132" customWidth="1"/>
    <col min="13559" max="13559" width="3.7109375" style="132" customWidth="1"/>
    <col min="13560" max="13563" width="9.140625" style="132"/>
    <col min="13564" max="13564" width="3.7109375" style="132" customWidth="1"/>
    <col min="13565" max="13565" width="4.7109375" style="132" customWidth="1"/>
    <col min="13566" max="13566" width="3.7109375" style="132" customWidth="1"/>
    <col min="13567" max="13570" width="9.140625" style="132"/>
    <col min="13571" max="13571" width="3.7109375" style="132" customWidth="1"/>
    <col min="13572" max="13572" width="4.7109375" style="132" customWidth="1"/>
    <col min="13573" max="13573" width="3.7109375" style="132" customWidth="1"/>
    <col min="13574" max="13577" width="9.140625" style="132"/>
    <col min="13578" max="13578" width="3.7109375" style="132" customWidth="1"/>
    <col min="13579" max="13806" width="9.140625" style="132"/>
    <col min="13807" max="13807" width="3.140625" style="132" customWidth="1"/>
    <col min="13808" max="13808" width="3.7109375" style="132" customWidth="1"/>
    <col min="13809" max="13812" width="9.140625" style="132"/>
    <col min="13813" max="13813" width="3.7109375" style="132" customWidth="1"/>
    <col min="13814" max="13814" width="4.7109375" style="132" customWidth="1"/>
    <col min="13815" max="13815" width="3.7109375" style="132" customWidth="1"/>
    <col min="13816" max="13819" width="9.140625" style="132"/>
    <col min="13820" max="13820" width="3.7109375" style="132" customWidth="1"/>
    <col min="13821" max="13821" width="4.7109375" style="132" customWidth="1"/>
    <col min="13822" max="13822" width="3.7109375" style="132" customWidth="1"/>
    <col min="13823" max="13826" width="9.140625" style="132"/>
    <col min="13827" max="13827" width="3.7109375" style="132" customWidth="1"/>
    <col min="13828" max="13828" width="4.7109375" style="132" customWidth="1"/>
    <col min="13829" max="13829" width="3.7109375" style="132" customWidth="1"/>
    <col min="13830" max="13833" width="9.140625" style="132"/>
    <col min="13834" max="13834" width="3.7109375" style="132" customWidth="1"/>
    <col min="13835" max="14062" width="9.140625" style="132"/>
    <col min="14063" max="14063" width="3.140625" style="132" customWidth="1"/>
    <col min="14064" max="14064" width="3.7109375" style="132" customWidth="1"/>
    <col min="14065" max="14068" width="9.140625" style="132"/>
    <col min="14069" max="14069" width="3.7109375" style="132" customWidth="1"/>
    <col min="14070" max="14070" width="4.7109375" style="132" customWidth="1"/>
    <col min="14071" max="14071" width="3.7109375" style="132" customWidth="1"/>
    <col min="14072" max="14075" width="9.140625" style="132"/>
    <col min="14076" max="14076" width="3.7109375" style="132" customWidth="1"/>
    <col min="14077" max="14077" width="4.7109375" style="132" customWidth="1"/>
    <col min="14078" max="14078" width="3.7109375" style="132" customWidth="1"/>
    <col min="14079" max="14082" width="9.140625" style="132"/>
    <col min="14083" max="14083" width="3.7109375" style="132" customWidth="1"/>
    <col min="14084" max="14084" width="4.7109375" style="132" customWidth="1"/>
    <col min="14085" max="14085" width="3.7109375" style="132" customWidth="1"/>
    <col min="14086" max="14089" width="9.140625" style="132"/>
    <col min="14090" max="14090" width="3.7109375" style="132" customWidth="1"/>
    <col min="14091" max="14318" width="9.140625" style="132"/>
    <col min="14319" max="14319" width="3.140625" style="132" customWidth="1"/>
    <col min="14320" max="14320" width="3.7109375" style="132" customWidth="1"/>
    <col min="14321" max="14324" width="9.140625" style="132"/>
    <col min="14325" max="14325" width="3.7109375" style="132" customWidth="1"/>
    <col min="14326" max="14326" width="4.7109375" style="132" customWidth="1"/>
    <col min="14327" max="14327" width="3.7109375" style="132" customWidth="1"/>
    <col min="14328" max="14331" width="9.140625" style="132"/>
    <col min="14332" max="14332" width="3.7109375" style="132" customWidth="1"/>
    <col min="14333" max="14333" width="4.7109375" style="132" customWidth="1"/>
    <col min="14334" max="14334" width="3.7109375" style="132" customWidth="1"/>
    <col min="14335" max="14338" width="9.140625" style="132"/>
    <col min="14339" max="14339" width="3.7109375" style="132" customWidth="1"/>
    <col min="14340" max="14340" width="4.7109375" style="132" customWidth="1"/>
    <col min="14341" max="14341" width="3.7109375" style="132" customWidth="1"/>
    <col min="14342" max="14345" width="9.140625" style="132"/>
    <col min="14346" max="14346" width="3.7109375" style="132" customWidth="1"/>
    <col min="14347" max="14574" width="9.140625" style="132"/>
    <col min="14575" max="14575" width="3.140625" style="132" customWidth="1"/>
    <col min="14576" max="14576" width="3.7109375" style="132" customWidth="1"/>
    <col min="14577" max="14580" width="9.140625" style="132"/>
    <col min="14581" max="14581" width="3.7109375" style="132" customWidth="1"/>
    <col min="14582" max="14582" width="4.7109375" style="132" customWidth="1"/>
    <col min="14583" max="14583" width="3.7109375" style="132" customWidth="1"/>
    <col min="14584" max="14587" width="9.140625" style="132"/>
    <col min="14588" max="14588" width="3.7109375" style="132" customWidth="1"/>
    <col min="14589" max="14589" width="4.7109375" style="132" customWidth="1"/>
    <col min="14590" max="14590" width="3.7109375" style="132" customWidth="1"/>
    <col min="14591" max="14594" width="9.140625" style="132"/>
    <col min="14595" max="14595" width="3.7109375" style="132" customWidth="1"/>
    <col min="14596" max="14596" width="4.7109375" style="132" customWidth="1"/>
    <col min="14597" max="14597" width="3.7109375" style="132" customWidth="1"/>
    <col min="14598" max="14601" width="9.140625" style="132"/>
    <col min="14602" max="14602" width="3.7109375" style="132" customWidth="1"/>
    <col min="14603" max="14830" width="9.140625" style="132"/>
    <col min="14831" max="14831" width="3.140625" style="132" customWidth="1"/>
    <col min="14832" max="14832" width="3.7109375" style="132" customWidth="1"/>
    <col min="14833" max="14836" width="9.140625" style="132"/>
    <col min="14837" max="14837" width="3.7109375" style="132" customWidth="1"/>
    <col min="14838" max="14838" width="4.7109375" style="132" customWidth="1"/>
    <col min="14839" max="14839" width="3.7109375" style="132" customWidth="1"/>
    <col min="14840" max="14843" width="9.140625" style="132"/>
    <col min="14844" max="14844" width="3.7109375" style="132" customWidth="1"/>
    <col min="14845" max="14845" width="4.7109375" style="132" customWidth="1"/>
    <col min="14846" max="14846" width="3.7109375" style="132" customWidth="1"/>
    <col min="14847" max="14850" width="9.140625" style="132"/>
    <col min="14851" max="14851" width="3.7109375" style="132" customWidth="1"/>
    <col min="14852" max="14852" width="4.7109375" style="132" customWidth="1"/>
    <col min="14853" max="14853" width="3.7109375" style="132" customWidth="1"/>
    <col min="14854" max="14857" width="9.140625" style="132"/>
    <col min="14858" max="14858" width="3.7109375" style="132" customWidth="1"/>
    <col min="14859" max="15086" width="9.140625" style="132"/>
    <col min="15087" max="15087" width="3.140625" style="132" customWidth="1"/>
    <col min="15088" max="15088" width="3.7109375" style="132" customWidth="1"/>
    <col min="15089" max="15092" width="9.140625" style="132"/>
    <col min="15093" max="15093" width="3.7109375" style="132" customWidth="1"/>
    <col min="15094" max="15094" width="4.7109375" style="132" customWidth="1"/>
    <col min="15095" max="15095" width="3.7109375" style="132" customWidth="1"/>
    <col min="15096" max="15099" width="9.140625" style="132"/>
    <col min="15100" max="15100" width="3.7109375" style="132" customWidth="1"/>
    <col min="15101" max="15101" width="4.7109375" style="132" customWidth="1"/>
    <col min="15102" max="15102" width="3.7109375" style="132" customWidth="1"/>
    <col min="15103" max="15106" width="9.140625" style="132"/>
    <col min="15107" max="15107" width="3.7109375" style="132" customWidth="1"/>
    <col min="15108" max="15108" width="4.7109375" style="132" customWidth="1"/>
    <col min="15109" max="15109" width="3.7109375" style="132" customWidth="1"/>
    <col min="15110" max="15113" width="9.140625" style="132"/>
    <col min="15114" max="15114" width="3.7109375" style="132" customWidth="1"/>
    <col min="15115" max="15342" width="9.140625" style="132"/>
    <col min="15343" max="15343" width="3.140625" style="132" customWidth="1"/>
    <col min="15344" max="15344" width="3.7109375" style="132" customWidth="1"/>
    <col min="15345" max="15348" width="9.140625" style="132"/>
    <col min="15349" max="15349" width="3.7109375" style="132" customWidth="1"/>
    <col min="15350" max="15350" width="4.7109375" style="132" customWidth="1"/>
    <col min="15351" max="15351" width="3.7109375" style="132" customWidth="1"/>
    <col min="15352" max="15355" width="9.140625" style="132"/>
    <col min="15356" max="15356" width="3.7109375" style="132" customWidth="1"/>
    <col min="15357" max="15357" width="4.7109375" style="132" customWidth="1"/>
    <col min="15358" max="15358" width="3.7109375" style="132" customWidth="1"/>
    <col min="15359" max="15362" width="9.140625" style="132"/>
    <col min="15363" max="15363" width="3.7109375" style="132" customWidth="1"/>
    <col min="15364" max="15364" width="4.7109375" style="132" customWidth="1"/>
    <col min="15365" max="15365" width="3.7109375" style="132" customWidth="1"/>
    <col min="15366" max="15369" width="9.140625" style="132"/>
    <col min="15370" max="15370" width="3.7109375" style="132" customWidth="1"/>
    <col min="15371" max="15598" width="9.140625" style="132"/>
    <col min="15599" max="15599" width="3.140625" style="132" customWidth="1"/>
    <col min="15600" max="15600" width="3.7109375" style="132" customWidth="1"/>
    <col min="15601" max="15604" width="9.140625" style="132"/>
    <col min="15605" max="15605" width="3.7109375" style="132" customWidth="1"/>
    <col min="15606" max="15606" width="4.7109375" style="132" customWidth="1"/>
    <col min="15607" max="15607" width="3.7109375" style="132" customWidth="1"/>
    <col min="15608" max="15611" width="9.140625" style="132"/>
    <col min="15612" max="15612" width="3.7109375" style="132" customWidth="1"/>
    <col min="15613" max="15613" width="4.7109375" style="132" customWidth="1"/>
    <col min="15614" max="15614" width="3.7109375" style="132" customWidth="1"/>
    <col min="15615" max="15618" width="9.140625" style="132"/>
    <col min="15619" max="15619" width="3.7109375" style="132" customWidth="1"/>
    <col min="15620" max="15620" width="4.7109375" style="132" customWidth="1"/>
    <col min="15621" max="15621" width="3.7109375" style="132" customWidth="1"/>
    <col min="15622" max="15625" width="9.140625" style="132"/>
    <col min="15626" max="15626" width="3.7109375" style="132" customWidth="1"/>
    <col min="15627" max="15854" width="9.140625" style="132"/>
    <col min="15855" max="15855" width="3.140625" style="132" customWidth="1"/>
    <col min="15856" max="15856" width="3.7109375" style="132" customWidth="1"/>
    <col min="15857" max="15860" width="9.140625" style="132"/>
    <col min="15861" max="15861" width="3.7109375" style="132" customWidth="1"/>
    <col min="15862" max="15862" width="4.7109375" style="132" customWidth="1"/>
    <col min="15863" max="15863" width="3.7109375" style="132" customWidth="1"/>
    <col min="15864" max="15867" width="9.140625" style="132"/>
    <col min="15868" max="15868" width="3.7109375" style="132" customWidth="1"/>
    <col min="15869" max="15869" width="4.7109375" style="132" customWidth="1"/>
    <col min="15870" max="15870" width="3.7109375" style="132" customWidth="1"/>
    <col min="15871" max="15874" width="9.140625" style="132"/>
    <col min="15875" max="15875" width="3.7109375" style="132" customWidth="1"/>
    <col min="15876" max="15876" width="4.7109375" style="132" customWidth="1"/>
    <col min="15877" max="15877" width="3.7109375" style="132" customWidth="1"/>
    <col min="15878" max="15881" width="9.140625" style="132"/>
    <col min="15882" max="15882" width="3.7109375" style="132" customWidth="1"/>
    <col min="15883" max="16110" width="9.140625" style="132"/>
    <col min="16111" max="16111" width="3.140625" style="132" customWidth="1"/>
    <col min="16112" max="16112" width="3.7109375" style="132" customWidth="1"/>
    <col min="16113" max="16116" width="9.140625" style="132"/>
    <col min="16117" max="16117" width="3.7109375" style="132" customWidth="1"/>
    <col min="16118" max="16118" width="4.7109375" style="132" customWidth="1"/>
    <col min="16119" max="16119" width="3.7109375" style="132" customWidth="1"/>
    <col min="16120" max="16123" width="9.140625" style="132"/>
    <col min="16124" max="16124" width="3.7109375" style="132" customWidth="1"/>
    <col min="16125" max="16125" width="4.7109375" style="132" customWidth="1"/>
    <col min="16126" max="16126" width="3.7109375" style="132" customWidth="1"/>
    <col min="16127" max="16130" width="9.140625" style="132"/>
    <col min="16131" max="16131" width="3.7109375" style="132" customWidth="1"/>
    <col min="16132" max="16132" width="4.7109375" style="132" customWidth="1"/>
    <col min="16133" max="16133" width="3.7109375" style="132" customWidth="1"/>
    <col min="16134" max="16137" width="9.140625" style="132"/>
    <col min="16138" max="16138" width="3.7109375" style="132" customWidth="1"/>
    <col min="16139" max="16384" width="9.140625" style="132"/>
  </cols>
  <sheetData>
    <row r="1" spans="2:28" x14ac:dyDescent="0.25">
      <c r="B1" s="170"/>
      <c r="C1" s="170"/>
      <c r="D1" s="170"/>
      <c r="E1" s="170"/>
      <c r="F1" s="170"/>
      <c r="G1" s="170"/>
    </row>
    <row r="2" spans="2:28" ht="15.75" thickBot="1" x14ac:dyDescent="0.3"/>
    <row r="3" spans="2:28" s="163" customFormat="1" ht="30.75" customHeight="1" thickTop="1" thickBot="1" x14ac:dyDescent="0.4">
      <c r="B3" s="166" t="s">
        <v>101</v>
      </c>
      <c r="C3" s="165"/>
      <c r="D3" s="165"/>
      <c r="E3" s="165"/>
      <c r="F3" s="165"/>
      <c r="G3" s="164"/>
      <c r="I3" s="169" t="s">
        <v>100</v>
      </c>
      <c r="J3" s="168"/>
      <c r="K3" s="168"/>
      <c r="L3" s="168"/>
      <c r="M3" s="168"/>
      <c r="N3" s="167"/>
      <c r="P3" s="169" t="s">
        <v>99</v>
      </c>
      <c r="Q3" s="168"/>
      <c r="R3" s="168"/>
      <c r="S3" s="168"/>
      <c r="T3" s="168"/>
      <c r="U3" s="167"/>
      <c r="W3" s="166" t="s">
        <v>98</v>
      </c>
      <c r="X3" s="165"/>
      <c r="Y3" s="165"/>
      <c r="Z3" s="165"/>
      <c r="AA3" s="165"/>
      <c r="AB3" s="164"/>
    </row>
    <row r="4" spans="2:28" ht="15.75" thickTop="1" x14ac:dyDescent="0.25">
      <c r="B4" s="162"/>
      <c r="C4" s="161"/>
      <c r="D4" s="161"/>
      <c r="E4" s="161"/>
      <c r="F4" s="161"/>
      <c r="G4" s="160"/>
      <c r="I4" s="159"/>
      <c r="N4" s="158"/>
      <c r="P4" s="159"/>
      <c r="U4" s="158"/>
      <c r="W4" s="162"/>
      <c r="X4" s="161"/>
      <c r="Y4" s="161"/>
      <c r="Z4" s="161"/>
      <c r="AA4" s="161"/>
      <c r="AB4" s="160"/>
    </row>
    <row r="5" spans="2:28" x14ac:dyDescent="0.25">
      <c r="B5" s="157"/>
      <c r="C5" s="156"/>
      <c r="D5" s="156"/>
      <c r="E5" s="156"/>
      <c r="F5" s="156"/>
      <c r="G5" s="155"/>
      <c r="I5" s="159"/>
      <c r="N5" s="158"/>
      <c r="P5" s="159"/>
      <c r="U5" s="158"/>
      <c r="W5" s="157"/>
      <c r="X5" s="156"/>
      <c r="Y5" s="156"/>
      <c r="Z5" s="156"/>
      <c r="AA5" s="156"/>
      <c r="AB5" s="155"/>
    </row>
    <row r="6" spans="2:28" x14ac:dyDescent="0.25">
      <c r="B6" s="157"/>
      <c r="C6" s="156"/>
      <c r="D6" s="156"/>
      <c r="E6" s="156"/>
      <c r="F6" s="156"/>
      <c r="G6" s="155"/>
      <c r="I6" s="159"/>
      <c r="N6" s="158"/>
      <c r="P6" s="159"/>
      <c r="U6" s="158"/>
      <c r="W6" s="157"/>
      <c r="X6" s="156"/>
      <c r="Y6" s="156"/>
      <c r="Z6" s="156"/>
      <c r="AA6" s="156"/>
      <c r="AB6" s="155"/>
    </row>
    <row r="7" spans="2:28" x14ac:dyDescent="0.25">
      <c r="B7" s="157"/>
      <c r="C7" s="156"/>
      <c r="D7" s="156"/>
      <c r="E7" s="156"/>
      <c r="F7" s="156"/>
      <c r="G7" s="155"/>
      <c r="I7" s="159"/>
      <c r="N7" s="158"/>
      <c r="P7" s="159"/>
      <c r="U7" s="158"/>
      <c r="W7" s="157"/>
      <c r="X7" s="156"/>
      <c r="Y7" s="156"/>
      <c r="Z7" s="156"/>
      <c r="AA7" s="156"/>
      <c r="AB7" s="155"/>
    </row>
    <row r="8" spans="2:28" x14ac:dyDescent="0.25">
      <c r="B8" s="157"/>
      <c r="C8" s="156"/>
      <c r="D8" s="156"/>
      <c r="E8" s="156"/>
      <c r="F8" s="156"/>
      <c r="G8" s="155"/>
      <c r="I8" s="159"/>
      <c r="N8" s="158"/>
      <c r="P8" s="159"/>
      <c r="U8" s="158"/>
      <c r="W8" s="157"/>
      <c r="X8" s="156"/>
      <c r="Y8" s="156"/>
      <c r="Z8" s="156"/>
      <c r="AA8" s="156"/>
      <c r="AB8" s="155"/>
    </row>
    <row r="9" spans="2:28" x14ac:dyDescent="0.25">
      <c r="B9" s="157"/>
      <c r="C9" s="156"/>
      <c r="D9" s="156"/>
      <c r="E9" s="156"/>
      <c r="F9" s="156"/>
      <c r="G9" s="155"/>
      <c r="I9" s="159"/>
      <c r="N9" s="158"/>
      <c r="P9" s="159"/>
      <c r="U9" s="158"/>
      <c r="W9" s="157"/>
      <c r="X9" s="156"/>
      <c r="Y9" s="156"/>
      <c r="Z9" s="156"/>
      <c r="AA9" s="156"/>
      <c r="AB9" s="155"/>
    </row>
    <row r="10" spans="2:28" x14ac:dyDescent="0.25">
      <c r="B10" s="157"/>
      <c r="C10" s="156"/>
      <c r="D10" s="156"/>
      <c r="E10" s="156"/>
      <c r="F10" s="156"/>
      <c r="G10" s="155"/>
      <c r="I10" s="159"/>
      <c r="N10" s="158"/>
      <c r="P10" s="159"/>
      <c r="U10" s="158"/>
      <c r="W10" s="157"/>
      <c r="X10" s="156"/>
      <c r="Y10" s="156"/>
      <c r="Z10" s="156"/>
      <c r="AA10" s="156"/>
      <c r="AB10" s="155"/>
    </row>
    <row r="11" spans="2:28" x14ac:dyDescent="0.25">
      <c r="B11" s="157"/>
      <c r="C11" s="156"/>
      <c r="D11" s="156"/>
      <c r="E11" s="156"/>
      <c r="F11" s="156"/>
      <c r="G11" s="155"/>
      <c r="I11" s="159"/>
      <c r="N11" s="158"/>
      <c r="P11" s="159"/>
      <c r="U11" s="158"/>
      <c r="W11" s="157"/>
      <c r="X11" s="156"/>
      <c r="Y11" s="156"/>
      <c r="Z11" s="156"/>
      <c r="AA11" s="156"/>
      <c r="AB11" s="155"/>
    </row>
    <row r="12" spans="2:28" x14ac:dyDescent="0.25">
      <c r="B12" s="157"/>
      <c r="C12" s="156"/>
      <c r="D12" s="156"/>
      <c r="E12" s="156"/>
      <c r="F12" s="156"/>
      <c r="G12" s="155"/>
      <c r="I12" s="159"/>
      <c r="N12" s="158"/>
      <c r="P12" s="159"/>
      <c r="U12" s="158"/>
      <c r="W12" s="157"/>
      <c r="X12" s="156"/>
      <c r="Y12" s="156"/>
      <c r="Z12" s="156"/>
      <c r="AA12" s="156"/>
      <c r="AB12" s="155"/>
    </row>
    <row r="13" spans="2:28" x14ac:dyDescent="0.25">
      <c r="B13" s="157"/>
      <c r="C13" s="156"/>
      <c r="D13" s="156"/>
      <c r="E13" s="156"/>
      <c r="F13" s="156"/>
      <c r="G13" s="155"/>
      <c r="I13" s="159"/>
      <c r="N13" s="158"/>
      <c r="P13" s="159"/>
      <c r="U13" s="158"/>
      <c r="W13" s="157"/>
      <c r="X13" s="156"/>
      <c r="Y13" s="156"/>
      <c r="Z13" s="156"/>
      <c r="AA13" s="156"/>
      <c r="AB13" s="155"/>
    </row>
    <row r="14" spans="2:28" x14ac:dyDescent="0.25">
      <c r="B14" s="157"/>
      <c r="C14" s="156"/>
      <c r="D14" s="156"/>
      <c r="E14" s="156"/>
      <c r="F14" s="156"/>
      <c r="G14" s="155"/>
      <c r="I14" s="159"/>
      <c r="N14" s="158"/>
      <c r="P14" s="159"/>
      <c r="U14" s="158"/>
      <c r="W14" s="157"/>
      <c r="X14" s="156"/>
      <c r="Y14" s="156"/>
      <c r="Z14" s="156"/>
      <c r="AA14" s="156"/>
      <c r="AB14" s="155"/>
    </row>
    <row r="15" spans="2:28" x14ac:dyDescent="0.25">
      <c r="B15" s="157"/>
      <c r="C15" s="156"/>
      <c r="D15" s="156"/>
      <c r="E15" s="156"/>
      <c r="F15" s="156"/>
      <c r="G15" s="155"/>
      <c r="I15" s="159"/>
      <c r="N15" s="158"/>
      <c r="P15" s="159"/>
      <c r="U15" s="158"/>
      <c r="W15" s="157"/>
      <c r="X15" s="156"/>
      <c r="Y15" s="156"/>
      <c r="Z15" s="156"/>
      <c r="AA15" s="156"/>
      <c r="AB15" s="155"/>
    </row>
    <row r="16" spans="2:28" x14ac:dyDescent="0.25">
      <c r="B16" s="157"/>
      <c r="C16" s="156"/>
      <c r="D16" s="156"/>
      <c r="E16" s="156"/>
      <c r="F16" s="156"/>
      <c r="G16" s="155"/>
      <c r="I16" s="159"/>
      <c r="N16" s="158"/>
      <c r="P16" s="159"/>
      <c r="U16" s="158"/>
      <c r="W16" s="157"/>
      <c r="X16" s="156"/>
      <c r="Y16" s="156"/>
      <c r="Z16" s="156"/>
      <c r="AA16" s="156"/>
      <c r="AB16" s="155"/>
    </row>
    <row r="17" spans="2:28" x14ac:dyDescent="0.25">
      <c r="B17" s="157"/>
      <c r="C17" s="156"/>
      <c r="D17" s="156"/>
      <c r="E17" s="156"/>
      <c r="F17" s="156"/>
      <c r="G17" s="155"/>
      <c r="I17" s="159"/>
      <c r="N17" s="158"/>
      <c r="P17" s="159"/>
      <c r="U17" s="158"/>
      <c r="W17" s="157"/>
      <c r="X17" s="156"/>
      <c r="Y17" s="156"/>
      <c r="Z17" s="156"/>
      <c r="AA17" s="156"/>
      <c r="AB17" s="155"/>
    </row>
    <row r="18" spans="2:28" x14ac:dyDescent="0.25">
      <c r="B18" s="157"/>
      <c r="C18" s="156"/>
      <c r="D18" s="156"/>
      <c r="E18" s="156"/>
      <c r="F18" s="156"/>
      <c r="G18" s="155"/>
      <c r="I18" s="159"/>
      <c r="N18" s="158"/>
      <c r="P18" s="159"/>
      <c r="U18" s="158"/>
      <c r="W18" s="157"/>
      <c r="X18" s="156"/>
      <c r="Y18" s="156"/>
      <c r="Z18" s="156"/>
      <c r="AA18" s="156"/>
      <c r="AB18" s="155"/>
    </row>
    <row r="19" spans="2:28" x14ac:dyDescent="0.25">
      <c r="B19" s="157"/>
      <c r="C19" s="156"/>
      <c r="D19" s="156"/>
      <c r="E19" s="156"/>
      <c r="F19" s="156"/>
      <c r="G19" s="155"/>
      <c r="I19" s="159"/>
      <c r="N19" s="158"/>
      <c r="P19" s="159"/>
      <c r="U19" s="158"/>
      <c r="W19" s="157"/>
      <c r="X19" s="156"/>
      <c r="Y19" s="156"/>
      <c r="Z19" s="156"/>
      <c r="AA19" s="156"/>
      <c r="AB19" s="155"/>
    </row>
    <row r="20" spans="2:28" x14ac:dyDescent="0.25">
      <c r="B20" s="157"/>
      <c r="C20" s="156"/>
      <c r="D20" s="156"/>
      <c r="E20" s="156"/>
      <c r="F20" s="156"/>
      <c r="G20" s="155"/>
      <c r="I20" s="159"/>
      <c r="N20" s="158"/>
      <c r="P20" s="159"/>
      <c r="U20" s="158"/>
      <c r="W20" s="157"/>
      <c r="X20" s="156"/>
      <c r="Y20" s="156"/>
      <c r="Z20" s="156"/>
      <c r="AA20" s="156"/>
      <c r="AB20" s="155"/>
    </row>
    <row r="21" spans="2:28" x14ac:dyDescent="0.25">
      <c r="B21" s="157"/>
      <c r="C21" s="156"/>
      <c r="D21" s="156"/>
      <c r="E21" s="156"/>
      <c r="F21" s="156"/>
      <c r="G21" s="155"/>
      <c r="I21" s="159"/>
      <c r="N21" s="158"/>
      <c r="P21" s="159"/>
      <c r="U21" s="158"/>
      <c r="W21" s="157"/>
      <c r="X21" s="156"/>
      <c r="Y21" s="156"/>
      <c r="Z21" s="156"/>
      <c r="AA21" s="156"/>
      <c r="AB21" s="155"/>
    </row>
    <row r="22" spans="2:28" x14ac:dyDescent="0.25">
      <c r="B22" s="157"/>
      <c r="C22" s="156"/>
      <c r="D22" s="156"/>
      <c r="E22" s="156"/>
      <c r="F22" s="156"/>
      <c r="G22" s="155"/>
      <c r="I22" s="159"/>
      <c r="N22" s="158"/>
      <c r="P22" s="159"/>
      <c r="U22" s="158"/>
      <c r="W22" s="157"/>
      <c r="X22" s="156"/>
      <c r="Y22" s="156"/>
      <c r="Z22" s="156"/>
      <c r="AA22" s="156"/>
      <c r="AB22" s="155"/>
    </row>
    <row r="23" spans="2:28" ht="29.25" customHeight="1" thickBot="1" x14ac:dyDescent="0.3">
      <c r="B23" s="154"/>
      <c r="C23" s="153"/>
      <c r="D23" s="153"/>
      <c r="E23" s="153"/>
      <c r="F23" s="153"/>
      <c r="G23" s="152"/>
      <c r="I23" s="151"/>
      <c r="J23" s="150"/>
      <c r="K23" s="150"/>
      <c r="L23" s="150"/>
      <c r="M23" s="150"/>
      <c r="N23" s="149"/>
      <c r="P23" s="151"/>
      <c r="Q23" s="150"/>
      <c r="R23" s="150"/>
      <c r="S23" s="150"/>
      <c r="T23" s="150"/>
      <c r="U23" s="149"/>
      <c r="W23" s="148" t="s">
        <v>97</v>
      </c>
      <c r="X23" s="147"/>
      <c r="Y23" s="147"/>
      <c r="Z23" s="147"/>
      <c r="AA23" s="147"/>
      <c r="AB23" s="146"/>
    </row>
    <row r="24" spans="2:28" ht="15.75" thickTop="1" x14ac:dyDescent="0.25"/>
    <row r="27" spans="2:28" ht="26.25" x14ac:dyDescent="0.25">
      <c r="B27" s="145" t="s">
        <v>96</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2:28" ht="21" x14ac:dyDescent="0.35">
      <c r="B28" s="144"/>
      <c r="C28" s="144"/>
      <c r="D28" s="133"/>
      <c r="E28" s="133"/>
      <c r="F28" s="133"/>
      <c r="G28" s="133"/>
      <c r="H28" s="133"/>
      <c r="I28" s="133"/>
      <c r="J28" s="133"/>
      <c r="K28" s="133"/>
      <c r="L28" s="133"/>
      <c r="M28" s="133"/>
      <c r="N28" s="144"/>
      <c r="O28" s="134"/>
      <c r="P28" s="133"/>
      <c r="Q28" s="133"/>
      <c r="R28" s="133"/>
      <c r="S28" s="133"/>
      <c r="T28" s="133"/>
      <c r="U28" s="133"/>
      <c r="V28" s="133"/>
      <c r="W28" s="133"/>
      <c r="X28" s="133"/>
      <c r="Y28" s="133"/>
      <c r="Z28" s="133"/>
      <c r="AA28" s="133"/>
      <c r="AB28" s="133"/>
    </row>
    <row r="29" spans="2:28" x14ac:dyDescent="0.25">
      <c r="B29" s="141" t="s">
        <v>81</v>
      </c>
      <c r="C29" s="136" t="s">
        <v>95</v>
      </c>
      <c r="D29" s="136"/>
      <c r="E29" s="136"/>
      <c r="F29" s="136"/>
      <c r="G29" s="136"/>
      <c r="H29" s="136"/>
      <c r="I29" s="136"/>
      <c r="J29" s="136"/>
      <c r="K29" s="136"/>
      <c r="L29" s="133"/>
      <c r="M29" s="133"/>
      <c r="N29" s="141" t="s">
        <v>81</v>
      </c>
      <c r="O29" s="136" t="s">
        <v>94</v>
      </c>
      <c r="P29" s="136"/>
      <c r="Q29" s="136"/>
      <c r="R29" s="136"/>
      <c r="S29" s="136"/>
      <c r="T29" s="136"/>
      <c r="U29" s="136"/>
      <c r="V29" s="136"/>
      <c r="W29" s="136"/>
      <c r="X29" s="136"/>
      <c r="Y29" s="133"/>
      <c r="Z29" s="133"/>
      <c r="AA29" s="133"/>
      <c r="AB29" s="133"/>
    </row>
    <row r="30" spans="2:28" x14ac:dyDescent="0.25">
      <c r="B30" s="141" t="s">
        <v>81</v>
      </c>
      <c r="C30" s="136" t="s">
        <v>93</v>
      </c>
      <c r="D30" s="136"/>
      <c r="E30" s="136"/>
      <c r="F30" s="136"/>
      <c r="G30" s="136"/>
      <c r="H30" s="136"/>
      <c r="I30" s="136"/>
      <c r="J30" s="136"/>
      <c r="K30" s="136"/>
      <c r="L30" s="133"/>
      <c r="M30" s="133"/>
      <c r="N30" s="141" t="s">
        <v>81</v>
      </c>
      <c r="O30" s="136" t="s">
        <v>92</v>
      </c>
      <c r="P30" s="136"/>
      <c r="Q30" s="136"/>
      <c r="R30" s="136"/>
      <c r="S30" s="136"/>
      <c r="T30" s="136"/>
      <c r="U30" s="136"/>
      <c r="V30" s="136"/>
      <c r="W30" s="136"/>
      <c r="X30" s="136"/>
      <c r="Y30" s="133"/>
      <c r="Z30" s="133"/>
      <c r="AA30" s="133"/>
      <c r="AB30" s="133"/>
    </row>
    <row r="31" spans="2:28" x14ac:dyDescent="0.25">
      <c r="B31" s="141" t="s">
        <v>81</v>
      </c>
      <c r="C31" s="136" t="s">
        <v>91</v>
      </c>
      <c r="D31" s="136"/>
      <c r="E31" s="136"/>
      <c r="F31" s="136"/>
      <c r="G31" s="136"/>
      <c r="H31" s="136"/>
      <c r="I31" s="136"/>
      <c r="J31" s="136"/>
      <c r="K31" s="136"/>
      <c r="L31" s="133"/>
      <c r="M31" s="133"/>
      <c r="N31" s="141" t="s">
        <v>81</v>
      </c>
      <c r="O31" s="136" t="s">
        <v>90</v>
      </c>
      <c r="P31" s="136"/>
      <c r="Q31" s="136"/>
      <c r="R31" s="136"/>
      <c r="S31" s="136"/>
      <c r="T31" s="136"/>
      <c r="U31" s="136"/>
      <c r="V31" s="136"/>
      <c r="W31" s="136"/>
      <c r="X31" s="136"/>
      <c r="Y31" s="133"/>
      <c r="Z31" s="133"/>
      <c r="AA31" s="133"/>
      <c r="AB31" s="133"/>
    </row>
    <row r="32" spans="2:28" x14ac:dyDescent="0.25">
      <c r="B32" s="141" t="s">
        <v>81</v>
      </c>
      <c r="C32" s="136" t="s">
        <v>89</v>
      </c>
      <c r="D32" s="136"/>
      <c r="E32" s="136"/>
      <c r="F32" s="136"/>
      <c r="G32" s="136"/>
      <c r="H32" s="136"/>
      <c r="I32" s="136"/>
      <c r="J32" s="136"/>
      <c r="K32" s="136"/>
      <c r="L32" s="133"/>
      <c r="M32" s="133"/>
      <c r="N32" s="141" t="s">
        <v>81</v>
      </c>
      <c r="O32" s="136" t="s">
        <v>88</v>
      </c>
      <c r="P32" s="136"/>
      <c r="Q32" s="136"/>
      <c r="R32" s="136"/>
      <c r="S32" s="136"/>
      <c r="T32" s="136"/>
      <c r="U32" s="136"/>
      <c r="V32" s="136"/>
      <c r="W32" s="136"/>
      <c r="X32" s="136"/>
      <c r="Y32" s="133"/>
      <c r="Z32" s="133"/>
      <c r="AA32" s="133"/>
      <c r="AB32" s="133"/>
    </row>
    <row r="33" spans="2:28" x14ac:dyDescent="0.25">
      <c r="B33" s="141" t="s">
        <v>81</v>
      </c>
      <c r="C33" s="136" t="s">
        <v>87</v>
      </c>
      <c r="D33" s="136"/>
      <c r="E33" s="136"/>
      <c r="F33" s="136"/>
      <c r="G33" s="136"/>
      <c r="H33" s="136"/>
      <c r="I33" s="136"/>
      <c r="J33" s="136"/>
      <c r="K33" s="136"/>
      <c r="L33" s="133"/>
      <c r="M33" s="133"/>
      <c r="N33" s="141" t="s">
        <v>81</v>
      </c>
      <c r="O33" s="136" t="s">
        <v>86</v>
      </c>
      <c r="P33" s="136"/>
      <c r="Q33" s="136"/>
      <c r="R33" s="136"/>
      <c r="S33" s="136"/>
      <c r="T33" s="136"/>
      <c r="U33" s="136"/>
      <c r="V33" s="136"/>
      <c r="W33" s="136"/>
      <c r="X33" s="136"/>
      <c r="Y33" s="133"/>
      <c r="Z33" s="133"/>
      <c r="AA33" s="133"/>
      <c r="AB33" s="133"/>
    </row>
    <row r="34" spans="2:28" x14ac:dyDescent="0.25">
      <c r="B34" s="141" t="s">
        <v>81</v>
      </c>
      <c r="C34" s="136" t="s">
        <v>85</v>
      </c>
      <c r="D34" s="136"/>
      <c r="E34" s="136"/>
      <c r="F34" s="136"/>
      <c r="G34" s="136"/>
      <c r="H34" s="136"/>
      <c r="I34" s="136"/>
      <c r="J34" s="136"/>
      <c r="K34" s="136"/>
      <c r="L34" s="133"/>
      <c r="M34" s="133"/>
      <c r="N34" s="141" t="s">
        <v>81</v>
      </c>
      <c r="O34" s="136" t="s">
        <v>84</v>
      </c>
      <c r="P34" s="136"/>
      <c r="Q34" s="136"/>
      <c r="R34" s="136"/>
      <c r="S34" s="136"/>
      <c r="T34" s="136"/>
      <c r="U34" s="136"/>
      <c r="V34" s="136"/>
      <c r="W34" s="136"/>
      <c r="X34" s="136"/>
      <c r="Y34" s="133"/>
      <c r="Z34" s="133"/>
      <c r="AA34" s="133"/>
      <c r="AB34" s="133"/>
    </row>
    <row r="35" spans="2:28" x14ac:dyDescent="0.25">
      <c r="B35" s="141" t="s">
        <v>81</v>
      </c>
      <c r="C35" s="136" t="s">
        <v>83</v>
      </c>
      <c r="D35" s="136"/>
      <c r="E35" s="136"/>
      <c r="F35" s="136"/>
      <c r="G35" s="136"/>
      <c r="H35" s="136"/>
      <c r="I35" s="136"/>
      <c r="J35" s="136"/>
      <c r="K35" s="136"/>
      <c r="L35" s="133"/>
      <c r="M35" s="133"/>
      <c r="N35" s="141" t="s">
        <v>81</v>
      </c>
      <c r="O35" s="136" t="s">
        <v>82</v>
      </c>
      <c r="P35" s="136"/>
      <c r="Q35" s="136"/>
      <c r="R35" s="136"/>
      <c r="S35" s="136"/>
      <c r="T35" s="136"/>
      <c r="U35" s="136"/>
      <c r="V35" s="136"/>
      <c r="W35" s="136"/>
      <c r="X35" s="136"/>
      <c r="Y35" s="133"/>
      <c r="Z35" s="133"/>
      <c r="AA35" s="133"/>
      <c r="AB35" s="133"/>
    </row>
    <row r="36" spans="2:28" ht="15.75" x14ac:dyDescent="0.25">
      <c r="B36" s="140"/>
      <c r="C36" s="143"/>
      <c r="D36" s="142"/>
      <c r="E36" s="142"/>
      <c r="F36" s="142"/>
      <c r="G36" s="142"/>
      <c r="H36" s="142"/>
      <c r="I36" s="142"/>
      <c r="J36" s="142"/>
      <c r="K36" s="142"/>
      <c r="L36" s="133"/>
      <c r="M36" s="133"/>
      <c r="N36" s="141" t="s">
        <v>81</v>
      </c>
      <c r="O36" s="136" t="s">
        <v>80</v>
      </c>
      <c r="P36" s="136"/>
      <c r="Q36" s="136"/>
      <c r="R36" s="136"/>
      <c r="S36" s="136"/>
      <c r="T36" s="136"/>
      <c r="U36" s="136"/>
      <c r="V36" s="136"/>
      <c r="W36" s="136"/>
      <c r="X36" s="136"/>
      <c r="Y36" s="133"/>
      <c r="Z36" s="133"/>
      <c r="AA36" s="133"/>
      <c r="AB36" s="133"/>
    </row>
    <row r="37" spans="2:28" ht="15.75" x14ac:dyDescent="0.25">
      <c r="B37" s="137" t="s">
        <v>60</v>
      </c>
      <c r="C37" s="136" t="s">
        <v>79</v>
      </c>
      <c r="D37" s="136"/>
      <c r="E37" s="136"/>
      <c r="F37" s="136"/>
      <c r="G37" s="136"/>
      <c r="H37" s="136"/>
      <c r="I37" s="136"/>
      <c r="J37" s="136"/>
      <c r="K37" s="136"/>
      <c r="L37" s="133"/>
      <c r="M37" s="133"/>
      <c r="N37" s="137"/>
      <c r="O37" s="139"/>
      <c r="P37" s="133"/>
      <c r="Q37" s="133"/>
      <c r="R37" s="133"/>
      <c r="S37" s="133"/>
      <c r="T37" s="133"/>
      <c r="U37" s="133"/>
      <c r="V37" s="133"/>
      <c r="W37" s="133"/>
      <c r="X37" s="133"/>
      <c r="Y37" s="133"/>
      <c r="Z37" s="133"/>
      <c r="AA37" s="133"/>
      <c r="AB37" s="133"/>
    </row>
    <row r="38" spans="2:28" x14ac:dyDescent="0.25">
      <c r="B38" s="137" t="s">
        <v>60</v>
      </c>
      <c r="C38" s="136" t="s">
        <v>78</v>
      </c>
      <c r="D38" s="136"/>
      <c r="E38" s="136"/>
      <c r="F38" s="136"/>
      <c r="G38" s="136"/>
      <c r="H38" s="136"/>
      <c r="I38" s="136"/>
      <c r="J38" s="136"/>
      <c r="K38" s="136"/>
      <c r="L38" s="133"/>
      <c r="M38" s="133"/>
      <c r="N38" s="137" t="s">
        <v>60</v>
      </c>
      <c r="O38" s="136" t="s">
        <v>77</v>
      </c>
      <c r="P38" s="136"/>
      <c r="Q38" s="136"/>
      <c r="R38" s="136"/>
      <c r="S38" s="136"/>
      <c r="T38" s="136"/>
      <c r="U38" s="136"/>
      <c r="V38" s="136"/>
      <c r="W38" s="136"/>
      <c r="X38" s="136"/>
      <c r="Y38" s="133"/>
      <c r="Z38" s="133"/>
      <c r="AA38" s="133"/>
      <c r="AB38" s="133"/>
    </row>
    <row r="39" spans="2:28" ht="15.75" x14ac:dyDescent="0.25">
      <c r="B39" s="140"/>
      <c r="C39" s="139"/>
      <c r="D39" s="133"/>
      <c r="E39" s="133"/>
      <c r="F39" s="133"/>
      <c r="G39" s="133"/>
      <c r="H39" s="133"/>
      <c r="I39" s="133"/>
      <c r="J39" s="133"/>
      <c r="K39" s="133"/>
      <c r="L39" s="133"/>
      <c r="M39" s="133"/>
      <c r="N39" s="137" t="s">
        <v>60</v>
      </c>
      <c r="O39" s="136" t="s">
        <v>76</v>
      </c>
      <c r="P39" s="136"/>
      <c r="Q39" s="136"/>
      <c r="R39" s="136"/>
      <c r="S39" s="136"/>
      <c r="T39" s="136"/>
      <c r="U39" s="136"/>
      <c r="V39" s="136"/>
      <c r="W39" s="136"/>
      <c r="X39" s="136"/>
      <c r="Y39" s="133"/>
      <c r="Z39" s="133"/>
      <c r="AA39" s="133"/>
      <c r="AB39" s="133"/>
    </row>
    <row r="40" spans="2:28" x14ac:dyDescent="0.25">
      <c r="B40" s="137" t="s">
        <v>60</v>
      </c>
      <c r="C40" s="136" t="s">
        <v>75</v>
      </c>
      <c r="D40" s="136"/>
      <c r="E40" s="136"/>
      <c r="F40" s="136"/>
      <c r="G40" s="136"/>
      <c r="H40" s="136"/>
      <c r="I40" s="136"/>
      <c r="J40" s="136"/>
      <c r="K40" s="136"/>
      <c r="L40" s="133"/>
      <c r="M40" s="133"/>
      <c r="N40" s="137" t="s">
        <v>60</v>
      </c>
      <c r="O40" s="136" t="s">
        <v>74</v>
      </c>
      <c r="P40" s="136"/>
      <c r="Q40" s="136"/>
      <c r="R40" s="136"/>
      <c r="S40" s="136"/>
      <c r="T40" s="136"/>
      <c r="U40" s="136"/>
      <c r="V40" s="136"/>
      <c r="W40" s="136"/>
      <c r="X40" s="136"/>
      <c r="Y40" s="133"/>
      <c r="Z40" s="133"/>
      <c r="AA40" s="133"/>
      <c r="AB40" s="133"/>
    </row>
    <row r="41" spans="2:28" x14ac:dyDescent="0.25">
      <c r="B41" s="137" t="s">
        <v>60</v>
      </c>
      <c r="C41" s="136" t="s">
        <v>73</v>
      </c>
      <c r="D41" s="136"/>
      <c r="E41" s="136"/>
      <c r="F41" s="136"/>
      <c r="G41" s="136"/>
      <c r="H41" s="136"/>
      <c r="I41" s="136"/>
      <c r="J41" s="136"/>
      <c r="K41" s="136"/>
      <c r="L41" s="133"/>
      <c r="M41" s="133"/>
      <c r="N41" s="137" t="s">
        <v>60</v>
      </c>
      <c r="O41" s="136" t="s">
        <v>72</v>
      </c>
      <c r="P41" s="136"/>
      <c r="Q41" s="136"/>
      <c r="R41" s="136"/>
      <c r="S41" s="136"/>
      <c r="T41" s="136"/>
      <c r="U41" s="136"/>
      <c r="V41" s="136"/>
      <c r="W41" s="136"/>
      <c r="X41" s="136"/>
      <c r="Y41" s="133"/>
      <c r="Z41" s="133"/>
      <c r="AA41" s="133"/>
      <c r="AB41" s="133"/>
    </row>
    <row r="42" spans="2:28" x14ac:dyDescent="0.25">
      <c r="B42" s="137" t="s">
        <v>60</v>
      </c>
      <c r="C42" s="136" t="s">
        <v>71</v>
      </c>
      <c r="D42" s="136"/>
      <c r="E42" s="136"/>
      <c r="F42" s="136"/>
      <c r="G42" s="136"/>
      <c r="H42" s="136"/>
      <c r="I42" s="136"/>
      <c r="J42" s="136"/>
      <c r="K42" s="136"/>
      <c r="L42" s="133"/>
      <c r="M42" s="133"/>
      <c r="N42" s="137" t="s">
        <v>60</v>
      </c>
      <c r="O42" s="136" t="s">
        <v>70</v>
      </c>
      <c r="P42" s="136"/>
      <c r="Q42" s="136"/>
      <c r="R42" s="136"/>
      <c r="S42" s="136"/>
      <c r="T42" s="136"/>
      <c r="U42" s="136"/>
      <c r="V42" s="136"/>
      <c r="W42" s="136"/>
      <c r="X42" s="136"/>
      <c r="Y42" s="133"/>
      <c r="Z42" s="133"/>
      <c r="AA42" s="133"/>
      <c r="AB42" s="133"/>
    </row>
    <row r="43" spans="2:28" ht="15.75" x14ac:dyDescent="0.25">
      <c r="B43" s="140"/>
      <c r="C43" s="139"/>
      <c r="D43" s="133"/>
      <c r="E43" s="133"/>
      <c r="F43" s="133"/>
      <c r="G43" s="133"/>
      <c r="H43" s="133"/>
      <c r="I43" s="133"/>
      <c r="J43" s="133"/>
      <c r="K43" s="133"/>
      <c r="L43" s="133"/>
      <c r="M43" s="133"/>
      <c r="N43" s="137" t="s">
        <v>60</v>
      </c>
      <c r="O43" s="136" t="s">
        <v>69</v>
      </c>
      <c r="P43" s="136"/>
      <c r="Q43" s="136"/>
      <c r="R43" s="136"/>
      <c r="S43" s="136"/>
      <c r="T43" s="136"/>
      <c r="U43" s="136"/>
      <c r="V43" s="136"/>
      <c r="W43" s="136"/>
      <c r="X43" s="136"/>
      <c r="Y43" s="133"/>
      <c r="Z43" s="133"/>
      <c r="AA43" s="133"/>
      <c r="AB43" s="133"/>
    </row>
    <row r="44" spans="2:28" x14ac:dyDescent="0.25">
      <c r="B44" s="137" t="s">
        <v>60</v>
      </c>
      <c r="C44" s="138" t="s">
        <v>68</v>
      </c>
      <c r="D44" s="138"/>
      <c r="E44" s="138"/>
      <c r="F44" s="138"/>
      <c r="G44" s="138"/>
      <c r="H44" s="138"/>
      <c r="I44" s="138"/>
      <c r="J44" s="138"/>
      <c r="K44" s="138"/>
      <c r="L44" s="133"/>
      <c r="M44" s="133"/>
      <c r="N44" s="137" t="s">
        <v>60</v>
      </c>
      <c r="O44" s="136" t="s">
        <v>67</v>
      </c>
      <c r="P44" s="136"/>
      <c r="Q44" s="136"/>
      <c r="R44" s="136"/>
      <c r="S44" s="136"/>
      <c r="T44" s="136"/>
      <c r="U44" s="136"/>
      <c r="V44" s="136"/>
      <c r="W44" s="136"/>
      <c r="X44" s="136"/>
      <c r="Y44" s="133"/>
      <c r="Z44" s="133"/>
      <c r="AA44" s="133"/>
      <c r="AB44" s="133"/>
    </row>
    <row r="45" spans="2:28" x14ac:dyDescent="0.25">
      <c r="B45" s="137" t="s">
        <v>60</v>
      </c>
      <c r="C45" s="136" t="s">
        <v>66</v>
      </c>
      <c r="D45" s="136"/>
      <c r="E45" s="136"/>
      <c r="F45" s="136"/>
      <c r="G45" s="136"/>
      <c r="H45" s="136"/>
      <c r="I45" s="136"/>
      <c r="J45" s="136"/>
      <c r="K45" s="136"/>
      <c r="L45" s="133"/>
      <c r="M45" s="133"/>
      <c r="N45" s="137" t="s">
        <v>60</v>
      </c>
      <c r="O45" s="136" t="s">
        <v>65</v>
      </c>
      <c r="P45" s="136"/>
      <c r="Q45" s="136"/>
      <c r="R45" s="136"/>
      <c r="S45" s="136"/>
      <c r="T45" s="136"/>
      <c r="U45" s="136"/>
      <c r="V45" s="136"/>
      <c r="W45" s="136"/>
      <c r="X45" s="136"/>
      <c r="Y45" s="133"/>
      <c r="Z45" s="133"/>
      <c r="AA45" s="133"/>
      <c r="AB45" s="133"/>
    </row>
    <row r="46" spans="2:28" x14ac:dyDescent="0.25">
      <c r="B46" s="137" t="s">
        <v>60</v>
      </c>
      <c r="C46" s="136" t="s">
        <v>64</v>
      </c>
      <c r="D46" s="136"/>
      <c r="E46" s="136"/>
      <c r="F46" s="136"/>
      <c r="G46" s="136"/>
      <c r="H46" s="136"/>
      <c r="I46" s="136"/>
      <c r="J46" s="136"/>
      <c r="K46" s="136"/>
      <c r="L46" s="133"/>
      <c r="M46" s="133"/>
      <c r="N46" s="137" t="s">
        <v>60</v>
      </c>
      <c r="O46" s="136" t="s">
        <v>63</v>
      </c>
      <c r="P46" s="136"/>
      <c r="Q46" s="136"/>
      <c r="R46" s="136"/>
      <c r="S46" s="136"/>
      <c r="T46" s="136"/>
      <c r="U46" s="136"/>
      <c r="V46" s="136"/>
      <c r="W46" s="136"/>
      <c r="X46" s="136"/>
      <c r="Y46" s="133"/>
      <c r="Z46" s="133"/>
      <c r="AA46" s="133"/>
      <c r="AB46" s="133"/>
    </row>
    <row r="47" spans="2:28" x14ac:dyDescent="0.25">
      <c r="B47" s="137" t="s">
        <v>60</v>
      </c>
      <c r="C47" s="136" t="s">
        <v>62</v>
      </c>
      <c r="D47" s="136"/>
      <c r="E47" s="136"/>
      <c r="F47" s="136"/>
      <c r="G47" s="136"/>
      <c r="H47" s="136"/>
      <c r="I47" s="136"/>
      <c r="J47" s="136"/>
      <c r="K47" s="136"/>
      <c r="L47" s="133"/>
      <c r="M47" s="133"/>
      <c r="N47" s="137"/>
      <c r="O47" s="134"/>
      <c r="P47" s="133"/>
      <c r="Q47" s="133"/>
      <c r="R47" s="133"/>
      <c r="S47" s="133"/>
      <c r="T47" s="133"/>
      <c r="U47" s="133"/>
      <c r="V47" s="133"/>
      <c r="W47" s="133"/>
      <c r="X47" s="133"/>
      <c r="Y47" s="133"/>
      <c r="Z47" s="133"/>
      <c r="AA47" s="133"/>
      <c r="AB47" s="133"/>
    </row>
    <row r="48" spans="2:28" x14ac:dyDescent="0.25">
      <c r="B48" s="137" t="s">
        <v>60</v>
      </c>
      <c r="C48" s="136" t="s">
        <v>61</v>
      </c>
      <c r="D48" s="136"/>
      <c r="E48" s="136"/>
      <c r="F48" s="136"/>
      <c r="G48" s="136"/>
      <c r="H48" s="136"/>
      <c r="I48" s="136"/>
      <c r="J48" s="136"/>
      <c r="K48" s="136"/>
      <c r="L48" s="133"/>
      <c r="M48" s="133"/>
      <c r="N48" s="137" t="s">
        <v>60</v>
      </c>
      <c r="O48" s="136" t="s">
        <v>59</v>
      </c>
      <c r="P48" s="136"/>
      <c r="Q48" s="136"/>
      <c r="R48" s="136"/>
      <c r="S48" s="136"/>
      <c r="T48" s="136"/>
      <c r="U48" s="136"/>
      <c r="V48" s="136"/>
      <c r="W48" s="136"/>
      <c r="X48" s="136"/>
      <c r="Y48" s="133"/>
      <c r="Z48" s="133"/>
      <c r="AA48" s="133"/>
      <c r="AB48" s="133"/>
    </row>
    <row r="49" spans="2:28" x14ac:dyDescent="0.25">
      <c r="B49" s="135"/>
      <c r="C49" s="134"/>
      <c r="D49" s="133"/>
      <c r="E49" s="133"/>
      <c r="F49" s="133"/>
      <c r="G49" s="133"/>
      <c r="H49" s="133"/>
      <c r="I49" s="133"/>
      <c r="J49" s="133"/>
      <c r="K49" s="133"/>
      <c r="L49" s="133"/>
      <c r="M49" s="133"/>
      <c r="N49" s="135"/>
      <c r="O49" s="134"/>
      <c r="P49" s="133"/>
      <c r="Q49" s="133"/>
      <c r="R49" s="133"/>
      <c r="S49" s="133"/>
      <c r="T49" s="133"/>
      <c r="U49" s="133"/>
      <c r="V49" s="133"/>
      <c r="W49" s="133"/>
      <c r="X49" s="133"/>
      <c r="Y49" s="133"/>
      <c r="Z49" s="133"/>
      <c r="AA49" s="133"/>
      <c r="AB49" s="133"/>
    </row>
  </sheetData>
  <mergeCells count="42">
    <mergeCell ref="C41:K41"/>
    <mergeCell ref="C40:K40"/>
    <mergeCell ref="O36:X36"/>
    <mergeCell ref="O35:X35"/>
    <mergeCell ref="O48:X48"/>
    <mergeCell ref="O46:X46"/>
    <mergeCell ref="O45:X45"/>
    <mergeCell ref="O44:X44"/>
    <mergeCell ref="O43:X43"/>
    <mergeCell ref="O34:X34"/>
    <mergeCell ref="O42:X42"/>
    <mergeCell ref="O41:X41"/>
    <mergeCell ref="O40:X40"/>
    <mergeCell ref="O39:X39"/>
    <mergeCell ref="O38:X38"/>
    <mergeCell ref="B1:G1"/>
    <mergeCell ref="O33:X33"/>
    <mergeCell ref="O32:X32"/>
    <mergeCell ref="O31:X31"/>
    <mergeCell ref="O30:X30"/>
    <mergeCell ref="C38:K38"/>
    <mergeCell ref="C37:K37"/>
    <mergeCell ref="C35:K35"/>
    <mergeCell ref="C34:K34"/>
    <mergeCell ref="C48:K48"/>
    <mergeCell ref="C47:K47"/>
    <mergeCell ref="C46:K46"/>
    <mergeCell ref="C45:K45"/>
    <mergeCell ref="C44:K44"/>
    <mergeCell ref="C42:K42"/>
    <mergeCell ref="C29:K29"/>
    <mergeCell ref="C30:K30"/>
    <mergeCell ref="C31:K31"/>
    <mergeCell ref="O29:X29"/>
    <mergeCell ref="C32:K32"/>
    <mergeCell ref="C33:K33"/>
    <mergeCell ref="W23:AB23"/>
    <mergeCell ref="B3:G3"/>
    <mergeCell ref="I3:N3"/>
    <mergeCell ref="P3:U3"/>
    <mergeCell ref="W3:AB3"/>
    <mergeCell ref="B27:AB27"/>
  </mergeCells>
  <hyperlinks>
    <hyperlink ref="W23" r:id="rId1" xr:uid="{B65620A9-C9A0-43A5-87C7-08B5E80B65C2}"/>
    <hyperlink ref="C35" r:id="rId2" display="9 Small Business Ideas to Start with Only 2000 Rupees" xr:uid="{7791C4BE-3D38-42DE-B5AE-2E2F1EFFAA00}"/>
    <hyperlink ref="C42" r:id="rId3" display="[7 Profitable] Best Products to Sell Online" xr:uid="{770E479F-A05E-4A45-83AC-2EA21D72A1CC}"/>
    <hyperlink ref="C46" r:id="rId4" display="[Profitable] 7 Instagram Business Ideas to Earn 40k per month Online from Home" xr:uid="{71B410C6-1F5A-4C29-93E5-3B144338CB58}"/>
    <hyperlink ref="C30" r:id="rId5" display="8 Passive Income Ideas to Earn 25k Per Month" xr:uid="{86CBF9C2-E528-469C-9C07-AAFCFA57FB07}"/>
    <hyperlink ref="C40" r:id="rId6" display="[10 BEST] Platforms to Sell Online &amp; Earn Money" xr:uid="{2CB181F4-BF13-43B8-8C3B-0460B19270C6}"/>
    <hyperlink ref="C37" r:id="rId7" display="EARN 100k monthly by T-SHIRT Printing Business with a Low Investment" xr:uid="{7F3DBA1C-1BF1-4469-A9FB-A5B6093B0BDD}"/>
    <hyperlink ref="C38" r:id="rId8" display="[TOP 50] Home Based Business Ideas with 0 “ZERO” Investment and High Profit" xr:uid="{358D08AA-F900-436F-9D6D-96B0811E201E}"/>
    <hyperlink ref="C41" r:id="rId9" display="[EARN from AMAZON] How to Become Amazon Seller? Step by Step Process" xr:uid="{123FA545-2B42-4DA8-8FDB-2B35E1043F33}"/>
    <hyperlink ref="C29" r:id="rId10" display="[12 Profitable] Business Ideas to Start in 2022 with Low Investment and High Profit" xr:uid="{CF05A499-FEAC-4D90-8800-F327F78E68E6}"/>
    <hyperlink ref="C45" r:id="rId11" display="[9 Real Ways] to Increase Organic Followers on INSTAGRAM (50k Follower per Month)" xr:uid="{010830D5-E9FD-4E81-8EAD-C24FF4A4570C}"/>
    <hyperlink ref="C47" r:id="rId12" display="[9 Ways] How to Make Money with TELEGRAM App (Earn 25k per Month Easy) " xr:uid="{7761DBB0-D6E8-4133-9996-194DB2506D93}"/>
    <hyperlink ref="C44" r:id="rId13" display="[8 Ways] How to make Money from INSTAGRAM (30k per month) " xr:uid="{963E0F9A-4478-4663-8D24-A2BB7AAFC313}"/>
    <hyperlink ref="C31" r:id="rId14" display="[TOP 14] Business Ideas for WOMEN with-out any Education (EARN 30k per month) " xr:uid="{5C5F3ECF-8D7E-4B0A-9425-F8EFC71564F2}"/>
    <hyperlink ref="C48" r:id="rId15" display="[12 Best Ways] to Earn Money Online | How to Earn 50k per month Online " xr:uid="{438DE8CD-1154-4C2C-8179-78EE9ADDE854}"/>
    <hyperlink ref="C32" r:id="rId16" display="[TOP 10] Business Ideas for Accountants (Low Investment) " xr:uid="{42BB3450-8903-4322-AC5C-CD5F7C4824D1}"/>
    <hyperlink ref="C33" r:id="rId17" display="[TOP 10] Business Ideas to Start Under Rs.10,000 Low Investment " xr:uid="{42D36C3B-77CF-4937-A9CB-4B9F3145F9F0}"/>
    <hyperlink ref="C34" r:id="rId18" display="151+ कम खर्च और अधिक मुनाफे वाले बिजनेस  | Low Investment Business Ideas" xr:uid="{1900DB65-0EA8-4D22-8450-2B5611583E9B}"/>
    <hyperlink ref="O44" r:id="rId19" display="[6 TIPS] How to Start Online Tuition Business &amp; Earn in Lakhs" xr:uid="{128A3639-4B6A-4E50-9970-701CD36CF4A5}"/>
    <hyperlink ref="O33" r:id="rId20" display="[9 Real Ways] to Increase YOUTUBE Subscribers Organically (30k Subscribers per Month)" xr:uid="{93FAC81E-4FE3-4E35-A1BA-4323AFFF8E77}"/>
    <hyperlink ref="O32" r:id="rId21" xr:uid="{B8A11668-FDAF-4CFB-AB20-E88C2A59F209}"/>
    <hyperlink ref="O34" r:id="rId22" display="[8 Mistakes] 95% YouTubers make these mistakes | How to Grow YouTube Channel Fast " xr:uid="{20D5FF1F-CB01-4E01-814C-21F75E100803}"/>
    <hyperlink ref="O35" r:id="rId23" display="[TOP 29] Best YouTube Channel IDEAS to Earn 1 Lakh per month Online " xr:uid="{8536C732-270B-40E9-A5EA-1A62BDA90DA7}"/>
    <hyperlink ref="O38" r:id="rId24" display="[12 IDEAS] Business Ideas for College Students (to Earn 30k Per month Easy) " xr:uid="{4A9F044B-A1FE-40B2-8454-1055F8C7A4C4}"/>
    <hyperlink ref="O45" r:id="rId25" display="[4 PHASE] How to Earn Money Online from Books (40k per month ) " xr:uid="{901EAD00-954E-42B6-A432-DD61C68F0B77}"/>
    <hyperlink ref="O40" r:id="rId26" display="[TOP 6] Highest Paying Jobs in India | Career IDEAS for Students " xr:uid="{55C08F36-BE76-4303-91E2-FEDF4A51C151}"/>
    <hyperlink ref="O41" r:id="rId27" display="[TOP 12] Business Ideas for Mechanical Engineer (Earn 2 Lakh per Month) " xr:uid="{C3E99CA1-A954-47CF-98B6-B45471F095F6}"/>
    <hyperlink ref="O42" r:id="rId28" display="How to Become an App Developer? &amp; How to Make Money from App? " xr:uid="{B5E2C639-0D6B-4380-8DE4-57913B82FA8E}"/>
    <hyperlink ref="O43" r:id="rId29" display="[TOP 7] Must Read Books for Entrepreneurs (BUSINESSMAN) " xr:uid="{7592C54A-CF79-4A06-9EDF-24066A4D2AD0}"/>
    <hyperlink ref="O39" r:id="rId30" display="[10 Quick EARNING] Business Ideas for College Students in India " xr:uid="{DFE57EE0-0A5E-49E3-A01B-E70CEBCD9A61}"/>
    <hyperlink ref="O36" r:id="rId31" display="[TOP 8] YouTube Money Making Tips &amp; Tricks (You can Earn Rs.1 Crore) " xr:uid="{AB01CA19-B8A5-4E81-B0A7-4419BA667BDC}"/>
    <hyperlink ref="O46" r:id="rId32" display="[4 Websites] to Earn 50,000 Per month by Audio Recording (Voice-over) " xr:uid="{84D29C00-6522-4AB4-855C-A517541BB6B8}"/>
    <hyperlink ref="O48" r:id="rId33" xr:uid="{D0D20536-0202-40CC-B5BA-97E05C0CE350}"/>
    <hyperlink ref="O30" r:id="rId34" display="[5 Pro TIPS] to Quickly Complete 4000 Hrs Watchtime on YouTube" xr:uid="{DA9060E7-93D3-46D6-A59E-F73DD2F80521}"/>
    <hyperlink ref="O31" r:id="rId35" display="[8 Mistakes] 95% YouTubers make these mistakes | How to Grow YouTube Channel Fast " xr:uid="{F8D1B203-787D-40A5-8362-CEDE3D390604}"/>
    <hyperlink ref="O29" r:id="rId36" display="EARN Rs. 20,000 per month with LED Bulb Repairing BUSINESS " xr:uid="{2074CF47-F266-49BE-83EC-E9448A1B86E7}"/>
  </hyperlinks>
  <pageMargins left="0.7" right="0.7" top="0.75" bottom="0.75" header="0.3" footer="0.3"/>
  <drawing r:id="rId37"/>
</worksheet>
</file>

<file path=docProps/app.xml><?xml version="1.0" encoding="utf-8"?>
<Properties xmlns="http://schemas.openxmlformats.org/officeDocument/2006/extended-properties" xmlns:vt="http://schemas.openxmlformats.org/officeDocument/2006/docPropsVTypes">
  <Template>TM16400880</Templat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Start</vt:lpstr>
      <vt:lpstr>Overview</vt:lpstr>
      <vt:lpstr>Start-Up Costs Template</vt:lpstr>
      <vt:lpstr>Start-Up Costs Example</vt:lpstr>
      <vt:lpstr>P&amp;L Template</vt:lpstr>
      <vt:lpstr>P&amp;L Example</vt:lpstr>
      <vt:lpstr>Download more</vt:lpstr>
      <vt:lpstr>Overview!Print_Area</vt:lpstr>
      <vt:lpstr>'P&amp;L Example'!Print_Area</vt:lpstr>
      <vt:lpstr>'P&amp;L Template'!Print_Area</vt:lpstr>
      <vt:lpstr>Start!Print_Area</vt:lpstr>
      <vt:lpstr>'Start-Up Costs Example'!Print_Area</vt:lpstr>
      <vt:lpstr>'Start-Up Costs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2021-12-29T23:15:02Z</dcterms:created>
  <dcterms:modified xsi:type="dcterms:W3CDTF">2022-09-21T15:09:03Z</dcterms:modified>
  <cp:category/>
  <cp:contentStatus/>
</cp:coreProperties>
</file>