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E:\"/>
    </mc:Choice>
  </mc:AlternateContent>
  <xr:revisionPtr revIDLastSave="0" documentId="8_{9B09813F-39C9-4FB1-AA57-ED769B5D5374}" xr6:coauthVersionLast="47" xr6:coauthVersionMax="47" xr10:uidLastSave="{00000000-0000-0000-0000-000000000000}"/>
  <bookViews>
    <workbookView xWindow="-120" yWindow="-120" windowWidth="20730" windowHeight="11160" xr2:uid="{00000000-000D-0000-FFFF-FFFF00000000}"/>
  </bookViews>
  <sheets>
    <sheet name="Start" sheetId="2" r:id="rId1"/>
    <sheet name="Channel Marketing Budget" sheetId="1" r:id="rId2"/>
    <sheet name="Download more" sheetId="3" r:id="rId3"/>
  </sheets>
  <definedNames>
    <definedName name="_xlnm.Print_Titles" localSheetId="1">'Channel Marketing Budget'!$3:$3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s="1"/>
  <c r="Q21" i="1"/>
  <c r="Q22" i="1"/>
  <c r="Q23" i="1"/>
  <c r="Q14" i="1"/>
  <c r="Q16" i="1"/>
  <c r="Q37" i="1"/>
  <c r="Q38" i="1"/>
  <c r="Q39" i="1"/>
  <c r="Q45" i="1"/>
  <c r="Q46" i="1"/>
  <c r="Q47" i="1"/>
  <c r="Q53" i="1"/>
  <c r="Q54" i="1"/>
  <c r="Q59" i="1"/>
  <c r="Q62" i="1" s="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2" i="1" s="1"/>
  <c r="D41" i="1"/>
  <c r="Q67" i="1"/>
  <c r="Q66" i="1"/>
  <c r="Q65" i="1"/>
  <c r="N5" i="1"/>
  <c r="O55" i="1"/>
  <c r="O56" i="1"/>
  <c r="N55" i="1"/>
  <c r="N56" i="1" s="1"/>
  <c r="M55" i="1"/>
  <c r="M56" i="1"/>
  <c r="L55" i="1"/>
  <c r="L56" i="1" s="1"/>
  <c r="K55" i="1"/>
  <c r="K56" i="1"/>
  <c r="J55" i="1"/>
  <c r="J56" i="1" s="1"/>
  <c r="I55" i="1"/>
  <c r="I56" i="1"/>
  <c r="H55" i="1"/>
  <c r="H56" i="1" s="1"/>
  <c r="G55" i="1"/>
  <c r="G56" i="1"/>
  <c r="F55" i="1"/>
  <c r="F56" i="1" s="1"/>
  <c r="E55" i="1"/>
  <c r="E56" i="1" s="1"/>
  <c r="D55" i="1"/>
  <c r="Q55" i="1" s="1"/>
  <c r="O48" i="1"/>
  <c r="O49" i="1" s="1"/>
  <c r="N48" i="1"/>
  <c r="N49" i="1" s="1"/>
  <c r="M48" i="1"/>
  <c r="M49" i="1" s="1"/>
  <c r="L48" i="1"/>
  <c r="L49" i="1" s="1"/>
  <c r="K48" i="1"/>
  <c r="K49" i="1" s="1"/>
  <c r="J48" i="1"/>
  <c r="J49" i="1" s="1"/>
  <c r="I48" i="1"/>
  <c r="I49" i="1" s="1"/>
  <c r="H48" i="1"/>
  <c r="H49" i="1" s="1"/>
  <c r="G48" i="1"/>
  <c r="G49" i="1"/>
  <c r="F48" i="1"/>
  <c r="F49" i="1" s="1"/>
  <c r="E48" i="1"/>
  <c r="E49" i="1" s="1"/>
  <c r="D48" i="1"/>
  <c r="D49" i="1" s="1"/>
  <c r="O41" i="1"/>
  <c r="N41" i="1"/>
  <c r="M41" i="1"/>
  <c r="L41" i="1"/>
  <c r="K41" i="1"/>
  <c r="J41" i="1"/>
  <c r="I41" i="1"/>
  <c r="H41" i="1"/>
  <c r="G41" i="1"/>
  <c r="F41" i="1"/>
  <c r="E41" i="1"/>
  <c r="O40" i="1"/>
  <c r="N40" i="1"/>
  <c r="M40" i="1"/>
  <c r="L40" i="1"/>
  <c r="K40" i="1"/>
  <c r="K42" i="1" s="1"/>
  <c r="J40" i="1"/>
  <c r="J42" i="1" s="1"/>
  <c r="I40" i="1"/>
  <c r="H40" i="1"/>
  <c r="H42" i="1"/>
  <c r="G40" i="1"/>
  <c r="G42" i="1" s="1"/>
  <c r="F40" i="1"/>
  <c r="E40" i="1"/>
  <c r="O20" i="1"/>
  <c r="O27" i="1" s="1"/>
  <c r="O34" i="1" s="1"/>
  <c r="N20" i="1"/>
  <c r="N27" i="1" s="1"/>
  <c r="M20" i="1"/>
  <c r="M27" i="1"/>
  <c r="L20" i="1"/>
  <c r="L27" i="1" s="1"/>
  <c r="K20" i="1"/>
  <c r="K27" i="1" s="1"/>
  <c r="J20" i="1"/>
  <c r="J27" i="1" s="1"/>
  <c r="I20" i="1"/>
  <c r="I27" i="1" s="1"/>
  <c r="H20" i="1"/>
  <c r="H27" i="1" s="1"/>
  <c r="G20" i="1"/>
  <c r="G27" i="1" s="1"/>
  <c r="G34" i="1" s="1"/>
  <c r="F20" i="1"/>
  <c r="F27" i="1" s="1"/>
  <c r="E20" i="1"/>
  <c r="E27" i="1"/>
  <c r="D20" i="1"/>
  <c r="D27" i="1" s="1"/>
  <c r="O15" i="1"/>
  <c r="N15" i="1"/>
  <c r="M15" i="1"/>
  <c r="L15" i="1"/>
  <c r="K15" i="1"/>
  <c r="J15" i="1"/>
  <c r="I15" i="1"/>
  <c r="H15" i="1"/>
  <c r="G15" i="1"/>
  <c r="F15" i="1"/>
  <c r="F17" i="1" s="1"/>
  <c r="E15" i="1"/>
  <c r="D15" i="1"/>
  <c r="O13" i="1"/>
  <c r="O17" i="1" s="1"/>
  <c r="N13" i="1"/>
  <c r="N17" i="1" s="1"/>
  <c r="M13" i="1"/>
  <c r="L13" i="1"/>
  <c r="K13" i="1"/>
  <c r="K17" i="1" s="1"/>
  <c r="J13" i="1"/>
  <c r="I13" i="1"/>
  <c r="H13" i="1"/>
  <c r="H17" i="1"/>
  <c r="G13" i="1"/>
  <c r="F13" i="1"/>
  <c r="E13" i="1"/>
  <c r="D13" i="1"/>
  <c r="D17" i="1" s="1"/>
  <c r="O8" i="1"/>
  <c r="N8" i="1"/>
  <c r="M8" i="1"/>
  <c r="L8" i="1"/>
  <c r="K8" i="1"/>
  <c r="J8" i="1"/>
  <c r="H8" i="1"/>
  <c r="G8" i="1"/>
  <c r="F8" i="1"/>
  <c r="E8" i="1"/>
  <c r="D8" i="1"/>
  <c r="Q8" i="1" s="1"/>
  <c r="O6" i="1"/>
  <c r="O7" i="1" s="1"/>
  <c r="O9" i="1" s="1"/>
  <c r="N6" i="1"/>
  <c r="N7" i="1" s="1"/>
  <c r="N9" i="1" s="1"/>
  <c r="M6" i="1"/>
  <c r="M7" i="1" s="1"/>
  <c r="M9" i="1" s="1"/>
  <c r="L6" i="1"/>
  <c r="L7" i="1" s="1"/>
  <c r="K6" i="1"/>
  <c r="K7" i="1" s="1"/>
  <c r="K9" i="1" s="1"/>
  <c r="J6" i="1"/>
  <c r="J7" i="1" s="1"/>
  <c r="J9" i="1" s="1"/>
  <c r="I6" i="1"/>
  <c r="I7" i="1"/>
  <c r="H6" i="1"/>
  <c r="H7" i="1" s="1"/>
  <c r="H9" i="1" s="1"/>
  <c r="G6" i="1"/>
  <c r="G7" i="1" s="1"/>
  <c r="G9" i="1" s="1"/>
  <c r="F6" i="1"/>
  <c r="F7" i="1" s="1"/>
  <c r="F9" i="1" s="1"/>
  <c r="E6" i="1"/>
  <c r="E7" i="1" s="1"/>
  <c r="E9" i="1" s="1"/>
  <c r="D6" i="1"/>
  <c r="D7" i="1" s="1"/>
  <c r="O5" i="1"/>
  <c r="M5" i="1"/>
  <c r="L5" i="1"/>
  <c r="K5" i="1"/>
  <c r="J5" i="1"/>
  <c r="I5" i="1"/>
  <c r="H5" i="1"/>
  <c r="G5" i="1"/>
  <c r="E5" i="1"/>
  <c r="D5" i="1"/>
  <c r="E42" i="1"/>
  <c r="M42" i="1"/>
  <c r="O42" i="1"/>
  <c r="I42" i="1"/>
  <c r="N42" i="1"/>
  <c r="I9" i="1"/>
  <c r="G17" i="1"/>
  <c r="Q68" i="1"/>
  <c r="Q13" i="1"/>
  <c r="Q48" i="1" l="1"/>
  <c r="Q49" i="1" s="1"/>
  <c r="I17" i="1"/>
  <c r="M17" i="1"/>
  <c r="M34" i="1" s="1"/>
  <c r="Q15" i="1"/>
  <c r="N34" i="1"/>
  <c r="N70" i="1" s="1"/>
  <c r="Q41" i="1"/>
  <c r="Q56" i="1"/>
  <c r="J17" i="1"/>
  <c r="J34" i="1" s="1"/>
  <c r="J70" i="1" s="1"/>
  <c r="D34" i="1"/>
  <c r="D70" i="1" s="1"/>
  <c r="L34" i="1"/>
  <c r="D56" i="1"/>
  <c r="O70" i="1"/>
  <c r="L9" i="1"/>
  <c r="E17" i="1"/>
  <c r="L17" i="1"/>
  <c r="Q20" i="1"/>
  <c r="Q27" i="1" s="1"/>
  <c r="H34" i="1"/>
  <c r="H70" i="1" s="1"/>
  <c r="L42" i="1"/>
  <c r="F34" i="1"/>
  <c r="G70" i="1"/>
  <c r="M70" i="1"/>
  <c r="E34" i="1"/>
  <c r="L70" i="1"/>
  <c r="I34" i="1"/>
  <c r="I70" i="1" s="1"/>
  <c r="Q17" i="1"/>
  <c r="D9" i="1"/>
  <c r="Q7" i="1"/>
  <c r="Q9" i="1" s="1"/>
  <c r="K34" i="1"/>
  <c r="K70" i="1" s="1"/>
  <c r="E70" i="1"/>
  <c r="F42" i="1"/>
  <c r="F70" i="1" s="1"/>
  <c r="Q40" i="1"/>
  <c r="Q42" i="1" s="1"/>
  <c r="Q34" i="1" l="1"/>
</calcChain>
</file>

<file path=xl/sharedStrings.xml><?xml version="1.0" encoding="utf-8"?>
<sst xmlns="http://schemas.openxmlformats.org/spreadsheetml/2006/main" count="304" uniqueCount="142">
  <si>
    <t>Rate</t>
  </si>
  <si>
    <t>Month 1</t>
  </si>
  <si>
    <t>Month 2</t>
  </si>
  <si>
    <t>Month 3</t>
  </si>
  <si>
    <t>Month 4</t>
  </si>
  <si>
    <t>Month 5</t>
  </si>
  <si>
    <t>Month 6</t>
  </si>
  <si>
    <t>Month 7</t>
  </si>
  <si>
    <t>Month 8</t>
  </si>
  <si>
    <t>Month 9</t>
  </si>
  <si>
    <t>Month 10</t>
  </si>
  <si>
    <t>Month 11</t>
  </si>
  <si>
    <t>Month 12</t>
  </si>
  <si>
    <t>Total</t>
  </si>
  <si>
    <t>Human Resources - Headcount</t>
  </si>
  <si>
    <t>Human Resources - Cost</t>
  </si>
  <si>
    <t>Commission</t>
  </si>
  <si>
    <t>Personnel Total $(000)</t>
  </si>
  <si>
    <t>Infrastructure Support</t>
  </si>
  <si>
    <t>Training</t>
  </si>
  <si>
    <t>Telemarketing Total $(000)</t>
  </si>
  <si>
    <t>Hosting</t>
  </si>
  <si>
    <t>Support &amp; Maintenance</t>
  </si>
  <si>
    <t>Internet Marketing Total $(000)</t>
  </si>
  <si>
    <t>Material</t>
  </si>
  <si>
    <t>Postage</t>
  </si>
  <si>
    <t>Direct Mail Total $(000)</t>
  </si>
  <si>
    <t>Direct Marketing Total $(000)</t>
  </si>
  <si>
    <t>Communication</t>
  </si>
  <si>
    <t>Promotions</t>
  </si>
  <si>
    <t>Discounts</t>
  </si>
  <si>
    <t>Commission (% of Agent's Sales)</t>
  </si>
  <si>
    <t>Agent/Broker Total $(000)</t>
  </si>
  <si>
    <t>Commission/Discounts (% of Distributors' Sales)</t>
  </si>
  <si>
    <t>Distributor Total $(000)</t>
  </si>
  <si>
    <t>Commission/Discounts (% of Retail Sales)</t>
  </si>
  <si>
    <t>Retailer Total $(000)</t>
  </si>
  <si>
    <t>Human Resources</t>
  </si>
  <si>
    <t>Communications</t>
  </si>
  <si>
    <t>Promotions/Coupons</t>
  </si>
  <si>
    <t>CAR Total $(000)</t>
  </si>
  <si>
    <t>Travel</t>
  </si>
  <si>
    <t>Infrastructure (computer, telephone, etc.)</t>
  </si>
  <si>
    <t>Channel Support</t>
  </si>
  <si>
    <t>Other Expenses Total $(000)</t>
  </si>
  <si>
    <t>Telemarketing (% of Direct Sales)</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</si>
  <si>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</si>
  <si>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</si>
  <si>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</si>
  <si>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</si>
  <si>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</si>
  <si>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</si>
  <si>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</si>
  <si>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</si>
  <si>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</si>
  <si>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Website Development (one-time cost)</t>
  </si>
  <si>
    <t>750</t>
  </si>
  <si>
    <t>200</t>
  </si>
  <si>
    <t>500</t>
  </si>
  <si>
    <t>1,500</t>
  </si>
  <si>
    <t>1,200</t>
  </si>
  <si>
    <t>1,800</t>
  </si>
  <si>
    <t>2,000</t>
  </si>
  <si>
    <t xml:space="preserve"> </t>
  </si>
  <si>
    <t>ABOUT THIS TEMPLATE</t>
  </si>
  <si>
    <t>Enter Anticipated Sales for each month and other details in tables.</t>
  </si>
  <si>
    <t>Note: </t>
  </si>
  <si>
    <t>Additional instructions have been provided in column A in CHANNEL MARKETING BUDGET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</si>
  <si>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</si>
  <si>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Create Channel Marketing Budget in this worksheet. Title of this worksheet is in cell at right. Helpful instructions are in cells in this column. Arrow down to get started. Title of this worksheet is in cell at right.</t>
  </si>
  <si>
    <t>Totals are auto calculated and sparklines are updated.</t>
  </si>
  <si>
    <t>Rate and Months labels are in this row, from cells C2 through O2, and Total label in cell Q2.</t>
  </si>
  <si>
    <t>Anticipated Sales Total label is in cell at right. Enter Anticipated Sales for each month in cells D3 through O3. Total is auto calculated in cell Q3.</t>
  </si>
  <si>
    <t>Enter details in Personnel table starting in cell at right. Personnel Total for each month is auto calculated at the table-end and annual Total in cell Q9. Sparkline is updated in cell S9. Next instruction is in cell A10.</t>
  </si>
  <si>
    <t>Enter details in Direct Marketing table starting in cell at right. Telemarketing Total for each month is auto calculated at the table-end and annual Total in cell Q17. Sparkline is updated in cell S17. Next instruction is in cell A18.</t>
  </si>
  <si>
    <t>Personnel Items</t>
  </si>
  <si>
    <t>Enter details in Internet Marketing table starting in cell at right. Internet Marketing Total for each month is auto calculated at the table-end and annual Total in cell Q24. Sparkline is updated in cell S24. Next instruction is in cell A25.</t>
  </si>
  <si>
    <t>Enter details in Direct Mail table starting in cell at right. Direct Mail Total for each month is auto calculated at the table-end and annual Total in cell Q30. Next instruction is in cell A31.</t>
  </si>
  <si>
    <t>Direct Marketing Total is auto calculated in this row, from cells D31 through O31, and Annual Total in cell Q31. Sparkline is updated in cell S31.</t>
  </si>
  <si>
    <t>Enter details in Agent and Broker table starting in cell at right. Agent and Broker Total for each month is auto calculated at the table-end and annual Total in cell Q39. Sparkline is updated in cell S39. Next instruction is in cell A40.</t>
  </si>
  <si>
    <t>Enter details in Distributors table starting in cell at right. Distributor Total for each month is auto calculated at the table-end and annual Total in cell Q46. Sparkline is updated in cell S46. Next instruction is in cell A47.</t>
  </si>
  <si>
    <t>Enter details in Retailers table starting in cell at right. Retailer Total for each month is auto calculated at the table-end and annual Total in cell Q53. Sparkline is updated in cell S53. Next instruction is in cell A54.</t>
  </si>
  <si>
    <t>Enter details in Customer Acquisition &amp; Retention table starting in cell at right. CAR Total for each month is auto calculated at the table-end and annual Total in cell Q59. Sparkline is updated in cell S59. Next instruction is in cell A60.</t>
  </si>
  <si>
    <t>Enter details in Other Expenses table starting in cell at right. Other Expenses Total for each month is auto calculated at the table-end and annual Total in cell Q65. Sparkline is updated in cell S65. Next instruction is in cell A67.</t>
  </si>
  <si>
    <t>Total Marketing Budget is auto calculated for each month in this row, from cells D67 through O67, and Annual Total in cell Q67. Sparkline is auto updated in cell S67.</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</si>
  <si>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</si>
  <si>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</si>
  <si>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</si>
  <si>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</si>
  <si>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</si>
  <si>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</si>
  <si>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</si>
  <si>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</si>
  <si>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</si>
  <si>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</si>
  <si>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Use this template to create a Channel Marketing Budget.</t>
  </si>
  <si>
    <t>Facebook</t>
  </si>
  <si>
    <t>Twitter</t>
  </si>
  <si>
    <t>YouTube</t>
  </si>
  <si>
    <t xml:space="preserve">EARN Rs. 20,000 per month with LED Bulb Repairing BUSINESS </t>
  </si>
  <si>
    <t>●</t>
  </si>
  <si>
    <t xml:space="preserve">[12 Best Ways] Earn 50k per month Online </t>
  </si>
  <si>
    <t>[9 Ways] to Make Money with TELEGRAM</t>
  </si>
  <si>
    <t>[4 Websites] to Earn 50,000 Per month by Audio Recording</t>
  </si>
  <si>
    <t>7 Instagram Online Business Ideas</t>
  </si>
  <si>
    <t>Earn Money Online from Books</t>
  </si>
  <si>
    <t>[9 Real Ways] to Increase Instagram Follower</t>
  </si>
  <si>
    <t>6 Tips How to Start Online Tuition Business</t>
  </si>
  <si>
    <t>[8 Ways] to make Money from INSTAGRAM</t>
  </si>
  <si>
    <t>[TOP 7] Must Read Books for Entrepreneurs</t>
  </si>
  <si>
    <t xml:space="preserve">How to Make Money from App Development? </t>
  </si>
  <si>
    <t>7 Profitable Products to Sell Online</t>
  </si>
  <si>
    <t>[TOP 12] Business Ideas for Mechanical Engineer</t>
  </si>
  <si>
    <t xml:space="preserve">How to EARN from AMAZON </t>
  </si>
  <si>
    <t>TOP 6 Highest Paying Jobs in India</t>
  </si>
  <si>
    <t>[10 BEST] Platforms to Sell Online</t>
  </si>
  <si>
    <t>10 Quick EARNING  Ideas for College Students</t>
  </si>
  <si>
    <t>12 Business Ideas for College Students</t>
  </si>
  <si>
    <t>[TOP 50] Home Based Business Ideas</t>
  </si>
  <si>
    <t>T-SHIRT Printing Business Idea with Low Investment</t>
  </si>
  <si>
    <t>[TOP 8] YouTube Money Making Tips &amp; Tricks</t>
  </si>
  <si>
    <t>Þ</t>
  </si>
  <si>
    <t>[TOP 29] Best YouTube Channel IDEAS</t>
  </si>
  <si>
    <t>9 Small Business Ideas to Start with Rs. 2000</t>
  </si>
  <si>
    <t xml:space="preserve">[8 Tips] How to Grow YouTube Channel Fast </t>
  </si>
  <si>
    <t>TOP 150 Low Investment Business Ideas</t>
  </si>
  <si>
    <t>[9 Real Ways] to Increase YOUTUBE Subscribers</t>
  </si>
  <si>
    <t>[TOP 10] Business Ideas Under Rs.10,000</t>
  </si>
  <si>
    <t>[5 Pro TIPS] to Quickly Complete 4000 Hrs Watchtime on YouTube</t>
  </si>
  <si>
    <t xml:space="preserve">[TOP 10] Business Ideas for Accountants </t>
  </si>
  <si>
    <t>[6 WAYS] Graphic Designing Business Ideas</t>
  </si>
  <si>
    <t>[TOP 14] Business Ideas for WOMEN with-out any Education</t>
  </si>
  <si>
    <t>[TOP 48] Low Investment Business Ideas</t>
  </si>
  <si>
    <t>8 Passive Income Ideas</t>
  </si>
  <si>
    <t xml:space="preserve">[11 WAYS] to Earn 1 Lakh from YouTube </t>
  </si>
  <si>
    <t>12 Profitable Business Ideas</t>
  </si>
  <si>
    <t xml:space="preserve">BUSINESS IDEAS TO EARN MONEY </t>
  </si>
  <si>
    <t>www.TechGuruPlus.com</t>
  </si>
  <si>
    <t>SOCIAL MEDIA</t>
  </si>
  <si>
    <t>TOP VIDEOS</t>
  </si>
  <si>
    <t>SHORTCUT KEY LIST</t>
  </si>
  <si>
    <t>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</si>
</sst>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0"/>
      <color theme="1" tint="0.14996795556505021"/>
      <name val="Franklin Gothic Book"/>
      <family val="2"/>
      <scheme val="minor"/>
    </font>
    <font>
      <sz val="11"/>
      <color theme="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
      <u/>
      <sz val="11"/>
      <color theme="10"/>
      <name val="Franklin Gothic Book"/>
      <family val="2"/>
      <scheme val="minor"/>
    </font>
    <font>
      <sz val="11"/>
      <name val="Franklin Gothic Book"/>
      <family val="2"/>
      <scheme val="minor"/>
    </font>
    <font>
      <sz val="11"/>
      <name val="Calibri"/>
      <family val="2"/>
    </font>
    <font>
      <b/>
      <sz val="11"/>
      <name val="Calibri"/>
      <family val="2"/>
    </font>
    <font>
      <sz val="12"/>
      <name val="Franklin Gothic Book"/>
      <family val="2"/>
      <scheme val="minor"/>
    </font>
    <font>
      <b/>
      <sz val="12"/>
      <name val="Franklin Gothic Book"/>
      <family val="2"/>
      <scheme val="minor"/>
    </font>
    <font>
      <b/>
      <sz val="11"/>
      <name val="Symbol"/>
      <family val="1"/>
      <charset val="2"/>
    </font>
    <font>
      <sz val="16"/>
      <color theme="1"/>
      <name val="Franklin Gothic Book"/>
      <family val="2"/>
      <scheme val="minor"/>
    </font>
    <font>
      <b/>
      <sz val="20"/>
      <color theme="1"/>
      <name val="Franklin Gothic Book"/>
      <family val="2"/>
      <scheme val="minor"/>
    </font>
    <font>
      <b/>
      <sz val="12"/>
      <color theme="1"/>
      <name val="Franklin Gothic Book"/>
      <family val="2"/>
      <scheme val="minor"/>
    </font>
    <font>
      <u/>
      <sz val="11"/>
      <color theme="10"/>
      <name val="Calibri"/>
      <family val="2"/>
    </font>
    <font>
      <b/>
      <sz val="12"/>
      <color theme="1"/>
      <name val="Calibri"/>
      <family val="2"/>
    </font>
    <font>
      <b/>
      <sz val="16"/>
      <name val="Franklin Gothic Book"/>
      <family val="2"/>
      <scheme val="minor"/>
    </font>
    <font>
      <u/>
      <sz val="11"/>
      <color theme="0"/>
      <name val="Calibri"/>
      <family val="2"/>
    </font>
  </fonts>
  <fills count="22">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
      <patternFill patternType="solid">
        <fgColor theme="1"/>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s>
  <borders count="23">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0" tint="-0.34998626667073579"/>
      </left>
      <right/>
      <top/>
      <bottom style="thick">
        <color theme="0" tint="-0.34998626667073579"/>
      </bottom>
      <diagonal/>
    </border>
    <border>
      <left/>
      <right style="thick">
        <color auto="1"/>
      </right>
      <top/>
      <bottom/>
      <diagonal/>
    </border>
    <border>
      <left style="thick">
        <color auto="1"/>
      </left>
      <right/>
      <top/>
      <bottom/>
      <diagonal/>
    </border>
    <border>
      <left/>
      <right style="thick">
        <color theme="0" tint="-0.34998626667073579"/>
      </right>
      <top/>
      <bottom/>
      <diagonal/>
    </border>
    <border>
      <left style="thick">
        <color theme="0" tint="-0.34998626667073579"/>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s>
  <cellStyleXfs count="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7" fillId="4" borderId="1" applyNumberFormat="0" applyProtection="0">
      <alignment vertical="center"/>
    </xf>
    <xf numFmtId="0" fontId="5" fillId="2" borderId="2" applyNumberFormat="0" applyProtection="0">
      <alignment vertical="center"/>
    </xf>
    <xf numFmtId="0" fontId="1" fillId="0" borderId="0"/>
    <xf numFmtId="0" fontId="75" fillId="0" borderId="0" applyNumberFormat="0" applyFill="0" applyBorder="0" applyAlignment="0" applyProtection="0"/>
    <xf numFmtId="0" fontId="85" fillId="0" borderId="0" applyNumberFormat="0" applyFill="0" applyBorder="0" applyAlignment="0" applyProtection="0">
      <alignment vertical="top"/>
      <protection locked="0"/>
    </xf>
  </cellStyleXfs>
  <cellXfs count="245">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applyAlignment="1"/>
    <xf numFmtId="0" fontId="6" fillId="0" borderId="0" xfId="0" applyFont="1" applyFill="1" applyBorder="1" applyAlignment="1"/>
    <xf numFmtId="0" fontId="3" fillId="0" borderId="0" xfId="0" applyFont="1" applyFill="1" applyBorder="1" applyAlignment="1">
      <alignment horizontal="right" vertical="center"/>
    </xf>
    <xf numFmtId="0" fontId="11" fillId="3" borderId="0" xfId="3" applyFont="1" applyFill="1" applyBorder="1" applyAlignment="1">
      <alignment horizontal="center"/>
    </xf>
    <xf numFmtId="0" fontId="12" fillId="0" borderId="0" xfId="0" applyFont="1" applyAlignment="1">
      <alignment vertical="center" wrapText="1"/>
    </xf>
    <xf numFmtId="0" fontId="13" fillId="0" borderId="0" xfId="0" applyFont="1" applyAlignment="1">
      <alignment vertical="center" wrapText="1"/>
    </xf>
    <xf numFmtId="0" fontId="10" fillId="0" borderId="0" xfId="0" applyFont="1" applyFill="1" applyBorder="1" applyAlignment="1">
      <alignment wrapText="1"/>
    </xf>
    <xf numFmtId="0" fontId="7" fillId="0" borderId="0" xfId="0" applyFont="1" applyFill="1" applyBorder="1" applyAlignment="1">
      <alignment wrapText="1"/>
    </xf>
    <xf numFmtId="0" fontId="14" fillId="0" borderId="0" xfId="0" applyFont="1" applyFill="1" applyBorder="1" applyAlignment="1">
      <alignment wrapText="1"/>
    </xf>
    <xf numFmtId="0" fontId="15" fillId="0" borderId="0" xfId="0" applyFont="1" applyFill="1" applyBorder="1" applyAlignment="1">
      <alignment wrapText="1"/>
    </xf>
    <xf numFmtId="4" fontId="3" fillId="8" borderId="0" xfId="0" applyNumberFormat="1" applyFont="1" applyFill="1" applyBorder="1" applyAlignment="1">
      <alignment horizontal="left" indent="2"/>
    </xf>
    <xf numFmtId="0" fontId="2" fillId="0" borderId="0" xfId="0" applyFont="1" applyFill="1" applyBorder="1" applyAlignment="1">
      <alignment horizontal="left" indent="2"/>
    </xf>
    <xf numFmtId="0" fontId="2" fillId="0" borderId="0" xfId="0" applyFont="1" applyFill="1" applyBorder="1" applyAlignment="1">
      <alignment horizontal="left" indent="10"/>
    </xf>
    <xf numFmtId="4" fontId="3" fillId="6" borderId="0" xfId="0" applyNumberFormat="1" applyFont="1" applyFill="1" applyBorder="1" applyAlignment="1">
      <alignment horizontal="left" indent="2"/>
    </xf>
    <xf numFmtId="4" fontId="17" fillId="8" borderId="0" xfId="0" applyNumberFormat="1" applyFont="1" applyFill="1" applyBorder="1" applyAlignment="1">
      <alignment horizontal="left" indent="2"/>
    </xf>
    <xf numFmtId="0" fontId="18" fillId="11" borderId="0" xfId="0" applyFont="1" applyFill="1" applyBorder="1" applyAlignment="1">
      <alignment horizontal="left" vertical="center" indent="2"/>
    </xf>
    <xf numFmtId="0" fontId="7" fillId="0" borderId="0" xfId="0" applyFont="1" applyAlignment="1">
      <alignment horizontal="left" vertical="center" wrapText="1"/>
    </xf>
    <xf numFmtId="0" fontId="19" fillId="11" borderId="0" xfId="0" applyFont="1" applyFill="1" applyBorder="1" applyAlignment="1">
      <alignment horizontal="left" vertical="center" indent="10"/>
    </xf>
    <xf numFmtId="0" fontId="20" fillId="11" borderId="0" xfId="1" applyFont="1" applyFill="1" applyBorder="1" applyAlignment="1">
      <alignment horizontal="left" vertical="center" indent="2"/>
    </xf>
    <xf numFmtId="0" fontId="23" fillId="0" borderId="0" xfId="0" applyFont="1" applyFill="1" applyBorder="1" applyAlignment="1">
      <alignment horizontal="left"/>
    </xf>
    <xf numFmtId="0" fontId="10" fillId="0" borderId="0" xfId="0" applyFont="1" applyBorder="1" applyAlignment="1">
      <alignment vertical="center" wrapText="1"/>
    </xf>
    <xf numFmtId="0" fontId="24" fillId="13" borderId="0" xfId="0" applyFont="1" applyFill="1" applyBorder="1" applyAlignment="1">
      <alignment horizontal="left" vertical="center" indent="10"/>
    </xf>
    <xf numFmtId="0" fontId="25" fillId="13" borderId="0" xfId="0" applyFont="1" applyFill="1" applyBorder="1" applyAlignment="1">
      <alignment horizontal="left" vertical="center" indent="2"/>
    </xf>
    <xf numFmtId="3" fontId="24" fillId="13" borderId="0" xfId="0" applyNumberFormat="1" applyFont="1" applyFill="1" applyBorder="1" applyAlignment="1">
      <alignment horizontal="left" vertical="center" indent="2"/>
    </xf>
    <xf numFmtId="0" fontId="24" fillId="13" borderId="0" xfId="0" applyFont="1" applyFill="1" applyBorder="1" applyAlignment="1">
      <alignment horizontal="left" vertical="center" indent="2"/>
    </xf>
    <xf numFmtId="0" fontId="10" fillId="10" borderId="0" xfId="0" applyFont="1" applyFill="1" applyBorder="1" applyAlignment="1">
      <alignment vertical="center" wrapText="1"/>
    </xf>
    <xf numFmtId="0" fontId="26" fillId="10" borderId="0" xfId="0" applyFont="1" applyFill="1" applyBorder="1" applyAlignment="1">
      <alignment horizontal="left" vertical="center" indent="10"/>
    </xf>
    <xf numFmtId="0" fontId="27" fillId="10" borderId="0" xfId="0" applyFont="1" applyFill="1" applyBorder="1" applyAlignment="1">
      <alignment horizontal="left" vertical="center" indent="2"/>
    </xf>
    <xf numFmtId="3" fontId="28" fillId="10" borderId="0" xfId="0" applyNumberFormat="1" applyFont="1" applyFill="1" applyBorder="1" applyAlignment="1">
      <alignment horizontal="left" vertical="center" indent="2"/>
    </xf>
    <xf numFmtId="0" fontId="28" fillId="10" borderId="0" xfId="0" applyFont="1" applyFill="1" applyBorder="1" applyAlignment="1">
      <alignment horizontal="left" indent="2"/>
    </xf>
    <xf numFmtId="3" fontId="29" fillId="10" borderId="0" xfId="0" applyNumberFormat="1" applyFont="1" applyFill="1" applyBorder="1" applyAlignment="1">
      <alignment horizontal="left" vertical="center" indent="2"/>
    </xf>
    <xf numFmtId="0" fontId="29" fillId="10" borderId="0" xfId="0" applyFont="1" applyFill="1" applyBorder="1" applyAlignment="1">
      <alignment horizontal="left" vertical="center" indent="2"/>
    </xf>
    <xf numFmtId="0" fontId="28" fillId="10" borderId="0" xfId="0" applyFont="1" applyFill="1" applyBorder="1"/>
    <xf numFmtId="0" fontId="30" fillId="15" borderId="0" xfId="2" applyFont="1" applyFill="1" applyBorder="1" applyAlignment="1">
      <alignment horizontal="left" vertical="center" indent="10"/>
    </xf>
    <xf numFmtId="0" fontId="31" fillId="15" borderId="0" xfId="0" applyFont="1" applyFill="1" applyBorder="1" applyAlignment="1">
      <alignment horizontal="left" vertical="center" indent="2"/>
    </xf>
    <xf numFmtId="9" fontId="30" fillId="15" borderId="0" xfId="0" applyNumberFormat="1" applyFont="1" applyFill="1" applyBorder="1" applyAlignment="1">
      <alignment horizontal="left" vertical="center" indent="2"/>
    </xf>
    <xf numFmtId="9" fontId="30" fillId="15" borderId="0" xfId="0" applyNumberFormat="1" applyFont="1" applyFill="1" applyBorder="1" applyAlignment="1">
      <alignment horizontal="left" indent="2"/>
    </xf>
    <xf numFmtId="0" fontId="28" fillId="0" borderId="0" xfId="0" applyFont="1" applyFill="1" applyBorder="1"/>
    <xf numFmtId="0" fontId="32" fillId="0" borderId="0" xfId="0" applyFont="1" applyFill="1" applyBorder="1" applyAlignment="1">
      <alignment wrapText="1"/>
    </xf>
    <xf numFmtId="0" fontId="33" fillId="8" borderId="0" xfId="0" applyFont="1" applyFill="1" applyBorder="1" applyAlignment="1">
      <alignment horizontal="left" vertical="center" indent="10"/>
    </xf>
    <xf numFmtId="0" fontId="34" fillId="8" borderId="0" xfId="0" applyFont="1" applyFill="1" applyBorder="1" applyAlignment="1">
      <alignment horizontal="left" vertical="center" indent="2"/>
    </xf>
    <xf numFmtId="0" fontId="35" fillId="9" borderId="0" xfId="0" applyFont="1" applyFill="1" applyBorder="1" applyAlignment="1">
      <alignment horizontal="left" indent="2"/>
    </xf>
    <xf numFmtId="0" fontId="36" fillId="0" borderId="0" xfId="0" applyFont="1" applyFill="1" applyBorder="1"/>
    <xf numFmtId="0" fontId="33" fillId="7" borderId="0" xfId="0" applyFont="1" applyFill="1" applyBorder="1" applyAlignment="1">
      <alignment horizontal="left" vertical="center" indent="10"/>
    </xf>
    <xf numFmtId="0" fontId="34" fillId="7" borderId="0" xfId="0" applyFont="1" applyFill="1" applyBorder="1" applyAlignment="1">
      <alignment horizontal="left" vertical="center" indent="2"/>
    </xf>
    <xf numFmtId="4" fontId="34" fillId="7" borderId="0" xfId="0" applyNumberFormat="1" applyFont="1" applyFill="1" applyBorder="1" applyAlignment="1">
      <alignment horizontal="left" vertical="center" indent="2"/>
    </xf>
    <xf numFmtId="4" fontId="35" fillId="9" borderId="0" xfId="0" applyNumberFormat="1" applyFont="1" applyFill="1" applyBorder="1" applyAlignment="1">
      <alignment horizontal="left" indent="2"/>
    </xf>
    <xf numFmtId="4" fontId="30" fillId="7" borderId="3" xfId="0" applyNumberFormat="1" applyFont="1" applyFill="1" applyBorder="1" applyAlignment="1">
      <alignment horizontal="left" vertical="center" indent="2"/>
    </xf>
    <xf numFmtId="4" fontId="37" fillId="7" borderId="0" xfId="0" applyNumberFormat="1" applyFont="1" applyFill="1" applyBorder="1" applyAlignment="1">
      <alignment horizontal="left" vertical="center" indent="2"/>
    </xf>
    <xf numFmtId="10" fontId="34" fillId="8" borderId="0" xfId="0" applyNumberFormat="1" applyFont="1" applyFill="1" applyBorder="1" applyAlignment="1">
      <alignment horizontal="left" vertical="center" indent="2"/>
    </xf>
    <xf numFmtId="4" fontId="34" fillId="8" borderId="0" xfId="0" applyNumberFormat="1" applyFont="1" applyFill="1" applyBorder="1" applyAlignment="1">
      <alignment horizontal="left" vertical="center" indent="2"/>
    </xf>
    <xf numFmtId="4" fontId="30" fillId="8" borderId="3" xfId="0" applyNumberFormat="1" applyFont="1" applyFill="1" applyBorder="1" applyAlignment="1">
      <alignment horizontal="left" vertical="center" indent="2"/>
    </xf>
    <xf numFmtId="4" fontId="37" fillId="8" borderId="0" xfId="0" applyNumberFormat="1" applyFont="1" applyFill="1" applyBorder="1" applyAlignment="1">
      <alignment horizontal="left" vertical="center" indent="2"/>
    </xf>
    <xf numFmtId="0" fontId="38" fillId="7" borderId="0" xfId="0" applyFont="1" applyFill="1" applyBorder="1" applyAlignment="1">
      <alignment horizontal="left" vertical="center" indent="10"/>
    </xf>
    <xf numFmtId="0" fontId="30" fillId="7" borderId="0" xfId="0" applyFont="1" applyFill="1" applyBorder="1" applyAlignment="1">
      <alignment horizontal="left" vertical="center" indent="2"/>
    </xf>
    <xf numFmtId="4" fontId="30" fillId="7" borderId="0" xfId="0" applyNumberFormat="1" applyFont="1" applyFill="1" applyBorder="1" applyAlignment="1">
      <alignment horizontal="left" vertical="center" indent="2"/>
    </xf>
    <xf numFmtId="4" fontId="39" fillId="7" borderId="0" xfId="0" applyNumberFormat="1" applyFont="1" applyFill="1" applyBorder="1" applyAlignment="1">
      <alignment horizontal="left" indent="2"/>
    </xf>
    <xf numFmtId="4" fontId="40" fillId="7" borderId="0" xfId="0" applyNumberFormat="1" applyFont="1" applyFill="1" applyBorder="1" applyAlignment="1">
      <alignment horizontal="left" vertical="center" indent="2"/>
    </xf>
    <xf numFmtId="0" fontId="17" fillId="7" borderId="0" xfId="0" applyFont="1" applyFill="1" applyBorder="1" applyAlignment="1">
      <alignment horizontal="left" vertical="center" indent="2"/>
    </xf>
    <xf numFmtId="4" fontId="17" fillId="7" borderId="0" xfId="0" applyNumberFormat="1" applyFont="1" applyFill="1" applyBorder="1" applyAlignment="1">
      <alignment horizontal="left" vertical="center" indent="2"/>
    </xf>
    <xf numFmtId="0" fontId="38" fillId="15" borderId="0" xfId="2" applyFont="1" applyFill="1" applyBorder="1" applyAlignment="1">
      <alignment horizontal="left" vertical="center" indent="10"/>
    </xf>
    <xf numFmtId="0" fontId="41" fillId="15" borderId="0" xfId="0" applyFont="1" applyFill="1" applyBorder="1" applyAlignment="1">
      <alignment horizontal="left" vertical="center" indent="2"/>
    </xf>
    <xf numFmtId="9" fontId="38" fillId="15" borderId="0" xfId="0" applyNumberFormat="1" applyFont="1" applyFill="1" applyBorder="1" applyAlignment="1">
      <alignment horizontal="left" vertical="center" indent="2"/>
    </xf>
    <xf numFmtId="0" fontId="38" fillId="15" borderId="0" xfId="0" applyFont="1" applyFill="1" applyBorder="1" applyAlignment="1">
      <alignment horizontal="left" vertical="center" indent="2"/>
    </xf>
    <xf numFmtId="4" fontId="38" fillId="15" borderId="3" xfId="0" applyNumberFormat="1" applyFont="1" applyFill="1" applyBorder="1" applyAlignment="1">
      <alignment horizontal="left" vertical="center" indent="2"/>
    </xf>
    <xf numFmtId="4" fontId="38" fillId="15" borderId="0" xfId="0" applyNumberFormat="1" applyFont="1" applyFill="1" applyBorder="1" applyAlignment="1">
      <alignment horizontal="left" vertical="center" indent="2"/>
    </xf>
    <xf numFmtId="4" fontId="42" fillId="15" borderId="0" xfId="0" applyNumberFormat="1" applyFont="1" applyFill="1" applyBorder="1" applyAlignment="1">
      <alignment horizontal="left" vertical="center" indent="2"/>
    </xf>
    <xf numFmtId="0" fontId="33" fillId="6" borderId="0" xfId="0" applyFont="1" applyFill="1" applyBorder="1" applyAlignment="1">
      <alignment horizontal="left" vertical="center" indent="10"/>
    </xf>
    <xf numFmtId="0" fontId="34" fillId="6" borderId="0" xfId="0" applyFont="1" applyFill="1" applyBorder="1" applyAlignment="1">
      <alignment horizontal="left" vertical="center" indent="2"/>
    </xf>
    <xf numFmtId="9" fontId="34" fillId="6" borderId="0" xfId="0" applyNumberFormat="1" applyFont="1" applyFill="1" applyBorder="1" applyAlignment="1">
      <alignment horizontal="left" vertical="center" indent="2"/>
    </xf>
    <xf numFmtId="0" fontId="43" fillId="6" borderId="0" xfId="0" applyFont="1" applyFill="1" applyBorder="1" applyAlignment="1">
      <alignment horizontal="left" vertical="center" indent="2"/>
    </xf>
    <xf numFmtId="4" fontId="34" fillId="6" borderId="3" xfId="0" applyNumberFormat="1" applyFont="1" applyFill="1" applyBorder="1" applyAlignment="1">
      <alignment horizontal="left" vertical="center" indent="2"/>
    </xf>
    <xf numFmtId="4" fontId="44" fillId="6" borderId="0" xfId="0" applyNumberFormat="1" applyFont="1" applyFill="1" applyBorder="1" applyAlignment="1">
      <alignment horizontal="left" vertical="center" indent="2"/>
    </xf>
    <xf numFmtId="0" fontId="43" fillId="8" borderId="0" xfId="0" applyFont="1" applyFill="1" applyBorder="1" applyAlignment="1">
      <alignment horizontal="left" vertical="center" indent="2"/>
    </xf>
    <xf numFmtId="4" fontId="45" fillId="8" borderId="0" xfId="0" applyNumberFormat="1" applyFont="1" applyFill="1" applyBorder="1" applyAlignment="1">
      <alignment horizontal="left" vertical="center" indent="2"/>
    </xf>
    <xf numFmtId="4" fontId="30" fillId="6" borderId="3" xfId="0" applyNumberFormat="1" applyFont="1" applyFill="1" applyBorder="1" applyAlignment="1">
      <alignment horizontal="left" vertical="center" indent="2"/>
    </xf>
    <xf numFmtId="4" fontId="45" fillId="6" borderId="0" xfId="0" applyNumberFormat="1" applyFont="1" applyFill="1" applyBorder="1" applyAlignment="1">
      <alignment horizontal="left" vertical="center" indent="2"/>
    </xf>
    <xf numFmtId="4" fontId="43" fillId="6" borderId="0" xfId="0" applyNumberFormat="1" applyFont="1" applyFill="1" applyBorder="1" applyAlignment="1">
      <alignment horizontal="left" vertical="center" indent="2"/>
    </xf>
    <xf numFmtId="0" fontId="38" fillId="8" borderId="0" xfId="0" applyFont="1" applyFill="1" applyBorder="1" applyAlignment="1">
      <alignment horizontal="left" vertical="center" indent="10"/>
    </xf>
    <xf numFmtId="0" fontId="30" fillId="8" borderId="0" xfId="0" applyFont="1" applyFill="1" applyBorder="1" applyAlignment="1">
      <alignment horizontal="left" vertical="center" indent="2"/>
    </xf>
    <xf numFmtId="4" fontId="30" fillId="8" borderId="0" xfId="0" applyNumberFormat="1" applyFont="1" applyFill="1" applyBorder="1" applyAlignment="1">
      <alignment horizontal="left" vertical="center" indent="2"/>
    </xf>
    <xf numFmtId="0" fontId="39" fillId="8" borderId="0" xfId="0" applyFont="1" applyFill="1" applyBorder="1" applyAlignment="1">
      <alignment horizontal="left" indent="2"/>
    </xf>
    <xf numFmtId="0" fontId="46" fillId="8" borderId="0" xfId="0" applyFont="1" applyFill="1" applyBorder="1" applyAlignment="1">
      <alignment horizontal="left" indent="2"/>
    </xf>
    <xf numFmtId="0" fontId="10" fillId="0" borderId="0" xfId="0" applyFont="1" applyAlignment="1">
      <alignment vertical="center" wrapText="1"/>
    </xf>
    <xf numFmtId="0" fontId="38" fillId="15" borderId="0" xfId="0" applyFont="1" applyFill="1" applyBorder="1" applyAlignment="1">
      <alignment horizontal="left" vertical="center" indent="10"/>
    </xf>
    <xf numFmtId="0" fontId="30" fillId="15" borderId="0" xfId="0" applyFont="1" applyFill="1" applyBorder="1" applyAlignment="1">
      <alignment horizontal="left" vertical="center" indent="2"/>
    </xf>
    <xf numFmtId="4" fontId="47" fillId="15" borderId="3" xfId="0" applyNumberFormat="1" applyFont="1" applyFill="1" applyBorder="1" applyAlignment="1">
      <alignment horizontal="left" vertical="center" indent="2"/>
    </xf>
    <xf numFmtId="4" fontId="30" fillId="15" borderId="0" xfId="0" applyNumberFormat="1" applyFont="1" applyFill="1" applyBorder="1" applyAlignment="1">
      <alignment horizontal="left" vertical="center" indent="2"/>
    </xf>
    <xf numFmtId="4" fontId="39" fillId="8" borderId="3" xfId="0" applyNumberFormat="1" applyFont="1" applyFill="1" applyBorder="1" applyAlignment="1">
      <alignment horizontal="left" vertical="center" indent="2"/>
    </xf>
    <xf numFmtId="4" fontId="48" fillId="8" borderId="0" xfId="0" applyNumberFormat="1" applyFont="1" applyFill="1" applyBorder="1" applyAlignment="1">
      <alignment horizontal="left" vertical="center" indent="2"/>
    </xf>
    <xf numFmtId="4" fontId="39" fillId="6" borderId="3" xfId="0" applyNumberFormat="1" applyFont="1" applyFill="1" applyBorder="1" applyAlignment="1">
      <alignment horizontal="left" vertical="center" indent="2"/>
    </xf>
    <xf numFmtId="4" fontId="48" fillId="6" borderId="0" xfId="0" applyNumberFormat="1" applyFont="1" applyFill="1" applyBorder="1" applyAlignment="1">
      <alignment horizontal="left" vertical="center" indent="2"/>
    </xf>
    <xf numFmtId="4" fontId="34" fillId="6" borderId="0" xfId="0" applyNumberFormat="1" applyFont="1" applyFill="1" applyBorder="1" applyAlignment="1">
      <alignment horizontal="left" vertical="center" indent="2"/>
    </xf>
    <xf numFmtId="0" fontId="38" fillId="6" borderId="0" xfId="0" applyFont="1" applyFill="1" applyBorder="1" applyAlignment="1">
      <alignment horizontal="left" vertical="center" indent="10"/>
    </xf>
    <xf numFmtId="0" fontId="30" fillId="6" borderId="0" xfId="0" applyFont="1" applyFill="1" applyBorder="1" applyAlignment="1">
      <alignment horizontal="left" vertical="center" indent="2"/>
    </xf>
    <xf numFmtId="4" fontId="30" fillId="6" borderId="0" xfId="0" applyNumberFormat="1" applyFont="1" applyFill="1" applyBorder="1" applyAlignment="1">
      <alignment horizontal="left" vertical="center" indent="2"/>
    </xf>
    <xf numFmtId="0" fontId="49" fillId="6" borderId="0" xfId="0" applyFont="1" applyFill="1" applyBorder="1" applyAlignment="1">
      <alignment horizontal="left" indent="2"/>
    </xf>
    <xf numFmtId="4" fontId="50" fillId="6" borderId="0" xfId="0" applyNumberFormat="1" applyFont="1" applyFill="1" applyBorder="1" applyAlignment="1">
      <alignment horizontal="left" vertical="center" indent="2"/>
    </xf>
    <xf numFmtId="0" fontId="2" fillId="6" borderId="0" xfId="0" applyFont="1" applyFill="1" applyBorder="1" applyAlignment="1">
      <alignment horizontal="left" indent="2"/>
    </xf>
    <xf numFmtId="0" fontId="44" fillId="6" borderId="0" xfId="0" applyFont="1" applyFill="1" applyBorder="1" applyAlignment="1">
      <alignment horizontal="left" vertical="center" indent="2"/>
    </xf>
    <xf numFmtId="0" fontId="44" fillId="8" borderId="0" xfId="0" applyFont="1" applyFill="1" applyBorder="1" applyAlignment="1">
      <alignment horizontal="left" vertical="center" indent="2"/>
    </xf>
    <xf numFmtId="0" fontId="38" fillId="6" borderId="0" xfId="3" applyFont="1" applyFill="1" applyBorder="1" applyAlignment="1">
      <alignment horizontal="left" vertical="center" indent="10"/>
    </xf>
    <xf numFmtId="0" fontId="47" fillId="6" borderId="0" xfId="3" applyFont="1" applyFill="1" applyBorder="1" applyAlignment="1">
      <alignment horizontal="left" vertical="center" indent="2"/>
    </xf>
    <xf numFmtId="4" fontId="30" fillId="6" borderId="0" xfId="3" applyNumberFormat="1" applyFont="1" applyFill="1" applyBorder="1" applyAlignment="1">
      <alignment horizontal="left" vertical="center" indent="2"/>
    </xf>
    <xf numFmtId="4" fontId="37" fillId="6" borderId="0" xfId="0" applyNumberFormat="1" applyFont="1" applyFill="1" applyBorder="1" applyAlignment="1">
      <alignment horizontal="left" indent="2"/>
    </xf>
    <xf numFmtId="0" fontId="30" fillId="6" borderId="0" xfId="0" applyFont="1" applyFill="1" applyBorder="1" applyAlignment="1">
      <alignment horizontal="left" indent="2"/>
    </xf>
    <xf numFmtId="4" fontId="30" fillId="6" borderId="0" xfId="0" applyNumberFormat="1" applyFont="1" applyFill="1" applyBorder="1" applyAlignment="1">
      <alignment horizontal="left" indent="2"/>
    </xf>
    <xf numFmtId="4" fontId="51" fillId="15" borderId="0" xfId="0" applyNumberFormat="1" applyFont="1" applyFill="1" applyBorder="1" applyAlignment="1">
      <alignment horizontal="left" vertical="center" indent="2"/>
    </xf>
    <xf numFmtId="9" fontId="52" fillId="8" borderId="0" xfId="0" applyNumberFormat="1" applyFont="1" applyFill="1" applyBorder="1" applyAlignment="1">
      <alignment horizontal="left" vertical="center" indent="2"/>
    </xf>
    <xf numFmtId="10" fontId="34" fillId="6" borderId="0" xfId="0" applyNumberFormat="1" applyFont="1" applyFill="1" applyBorder="1" applyAlignment="1">
      <alignment horizontal="left" vertical="center" indent="2"/>
    </xf>
    <xf numFmtId="4" fontId="39" fillId="8" borderId="0" xfId="0" applyNumberFormat="1" applyFont="1" applyFill="1" applyBorder="1" applyAlignment="1">
      <alignment horizontal="left" vertical="center" indent="2"/>
    </xf>
    <xf numFmtId="4" fontId="39" fillId="6" borderId="0" xfId="0" applyNumberFormat="1" applyFont="1" applyFill="1" applyBorder="1" applyAlignment="1">
      <alignment horizontal="left" vertical="center" indent="2"/>
    </xf>
    <xf numFmtId="4" fontId="53" fillId="6" borderId="0" xfId="0" applyNumberFormat="1" applyFont="1" applyFill="1" applyBorder="1" applyAlignment="1">
      <alignment horizontal="left" vertical="center" indent="2"/>
    </xf>
    <xf numFmtId="4" fontId="54" fillId="6" borderId="0" xfId="0" applyNumberFormat="1" applyFont="1" applyFill="1" applyBorder="1" applyAlignment="1">
      <alignment horizontal="left" vertical="center" indent="2"/>
    </xf>
    <xf numFmtId="4" fontId="53" fillId="8" borderId="0" xfId="0" applyNumberFormat="1" applyFont="1" applyFill="1" applyBorder="1" applyAlignment="1">
      <alignment horizontal="left" vertical="center" indent="2"/>
    </xf>
    <xf numFmtId="4" fontId="54" fillId="8" borderId="0" xfId="0" applyNumberFormat="1" applyFont="1" applyFill="1" applyBorder="1" applyAlignment="1">
      <alignment horizontal="left" vertical="center" indent="2"/>
    </xf>
    <xf numFmtId="0" fontId="30" fillId="8" borderId="3" xfId="0" applyFont="1" applyFill="1" applyBorder="1" applyAlignment="1">
      <alignment horizontal="left" vertical="center" indent="2"/>
    </xf>
    <xf numFmtId="0" fontId="39" fillId="8" borderId="0" xfId="0" applyFont="1" applyFill="1" applyBorder="1" applyAlignment="1">
      <alignment horizontal="left" vertical="center" indent="2"/>
    </xf>
    <xf numFmtId="0" fontId="53" fillId="8" borderId="0" xfId="0" applyFont="1" applyFill="1" applyBorder="1" applyAlignment="1">
      <alignment horizontal="left" vertical="center" indent="2"/>
    </xf>
    <xf numFmtId="0" fontId="54" fillId="8" borderId="0" xfId="0" applyFont="1" applyFill="1" applyBorder="1" applyAlignment="1">
      <alignment horizontal="left" vertical="center" indent="2"/>
    </xf>
    <xf numFmtId="0" fontId="38" fillId="12" borderId="0" xfId="0" applyFont="1" applyFill="1" applyBorder="1" applyAlignment="1">
      <alignment horizontal="left" vertical="center" indent="10"/>
    </xf>
    <xf numFmtId="0" fontId="30" fillId="12" borderId="0" xfId="0" applyFont="1" applyFill="1" applyBorder="1" applyAlignment="1">
      <alignment horizontal="left" vertical="center" indent="2"/>
    </xf>
    <xf numFmtId="4" fontId="30" fillId="12" borderId="0" xfId="0" applyNumberFormat="1" applyFont="1" applyFill="1" applyBorder="1" applyAlignment="1">
      <alignment horizontal="left" vertical="center" indent="2"/>
    </xf>
    <xf numFmtId="0" fontId="53" fillId="12" borderId="0" xfId="0" applyFont="1" applyFill="1" applyBorder="1" applyAlignment="1">
      <alignment horizontal="left" vertical="center" indent="2"/>
    </xf>
    <xf numFmtId="0" fontId="34" fillId="12" borderId="0" xfId="0" applyFont="1" applyFill="1" applyBorder="1" applyAlignment="1">
      <alignment horizontal="left" vertical="center" indent="2"/>
    </xf>
    <xf numFmtId="4" fontId="3" fillId="12" borderId="0" xfId="0" applyNumberFormat="1" applyFont="1" applyFill="1" applyBorder="1" applyAlignment="1">
      <alignment horizontal="left" indent="2"/>
    </xf>
    <xf numFmtId="4" fontId="51" fillId="15" borderId="0" xfId="0" applyNumberFormat="1" applyFont="1" applyFill="1" applyBorder="1" applyAlignment="1">
      <alignment horizontal="left" indent="2"/>
    </xf>
    <xf numFmtId="4" fontId="38" fillId="15" borderId="3" xfId="0" applyNumberFormat="1" applyFont="1" applyFill="1" applyBorder="1" applyAlignment="1">
      <alignment horizontal="left" indent="2"/>
    </xf>
    <xf numFmtId="4" fontId="38" fillId="15" borderId="0" xfId="0" applyNumberFormat="1" applyFont="1" applyFill="1" applyBorder="1" applyAlignment="1">
      <alignment horizontal="left" indent="2"/>
    </xf>
    <xf numFmtId="9" fontId="52" fillId="6" borderId="0" xfId="0" applyNumberFormat="1" applyFont="1" applyFill="1" applyBorder="1" applyAlignment="1">
      <alignment horizontal="left" vertical="center" indent="2"/>
    </xf>
    <xf numFmtId="4" fontId="55" fillId="6" borderId="3" xfId="0" applyNumberFormat="1" applyFont="1" applyFill="1" applyBorder="1" applyAlignment="1">
      <alignment horizontal="left" vertical="center" indent="2"/>
    </xf>
    <xf numFmtId="4" fontId="55" fillId="6" borderId="0" xfId="0" applyNumberFormat="1" applyFont="1" applyFill="1" applyBorder="1" applyAlignment="1">
      <alignment horizontal="left" vertical="center" indent="2"/>
    </xf>
    <xf numFmtId="4" fontId="56" fillId="8" borderId="0" xfId="0" applyNumberFormat="1" applyFont="1" applyFill="1" applyBorder="1" applyAlignment="1">
      <alignment horizontal="left" vertical="center" indent="2"/>
    </xf>
    <xf numFmtId="4" fontId="56" fillId="6" borderId="0" xfId="0" applyNumberFormat="1" applyFont="1" applyFill="1" applyBorder="1" applyAlignment="1">
      <alignment horizontal="left" vertical="center" indent="2"/>
    </xf>
    <xf numFmtId="4" fontId="52" fillId="6" borderId="0" xfId="0" applyNumberFormat="1" applyFont="1" applyFill="1" applyBorder="1" applyAlignment="1">
      <alignment horizontal="left" vertical="center" indent="2"/>
    </xf>
    <xf numFmtId="4" fontId="34" fillId="6" borderId="0" xfId="0" applyNumberFormat="1" applyFont="1" applyFill="1" applyBorder="1" applyAlignment="1">
      <alignment horizontal="left" indent="2"/>
    </xf>
    <xf numFmtId="0" fontId="51" fillId="15" borderId="0" xfId="2" applyFont="1" applyFill="1" applyBorder="1" applyAlignment="1">
      <alignment horizontal="left" vertical="center" indent="2"/>
    </xf>
    <xf numFmtId="0" fontId="51" fillId="15" borderId="0" xfId="0" applyFont="1" applyFill="1" applyBorder="1" applyAlignment="1">
      <alignment horizontal="left" vertical="center" indent="2"/>
    </xf>
    <xf numFmtId="4" fontId="57" fillId="6" borderId="0" xfId="0" applyNumberFormat="1" applyFont="1" applyFill="1" applyBorder="1" applyAlignment="1">
      <alignment horizontal="left" vertical="center" indent="2"/>
    </xf>
    <xf numFmtId="4" fontId="57" fillId="8" borderId="0" xfId="0" applyNumberFormat="1" applyFont="1" applyFill="1" applyBorder="1" applyAlignment="1">
      <alignment horizontal="left" vertical="center" indent="2"/>
    </xf>
    <xf numFmtId="0" fontId="47" fillId="8" borderId="0" xfId="0" applyFont="1" applyFill="1" applyBorder="1" applyAlignment="1">
      <alignment horizontal="left" vertical="center" indent="2"/>
    </xf>
    <xf numFmtId="4" fontId="58" fillId="8" borderId="0" xfId="0" applyNumberFormat="1" applyFont="1" applyFill="1" applyBorder="1" applyAlignment="1">
      <alignment horizontal="left" vertical="center" indent="2"/>
    </xf>
    <xf numFmtId="4" fontId="59" fillId="8" borderId="0" xfId="0" applyNumberFormat="1" applyFont="1" applyFill="1" applyBorder="1" applyAlignment="1">
      <alignment horizontal="left" indent="2"/>
    </xf>
    <xf numFmtId="4" fontId="60" fillId="6" borderId="0" xfId="0" applyNumberFormat="1" applyFont="1" applyFill="1" applyBorder="1" applyAlignment="1">
      <alignment horizontal="left" vertical="center" indent="2"/>
    </xf>
    <xf numFmtId="4" fontId="60" fillId="8" borderId="0" xfId="0" applyNumberFormat="1" applyFont="1" applyFill="1" applyBorder="1" applyAlignment="1">
      <alignment horizontal="left" vertical="center" indent="2"/>
    </xf>
    <xf numFmtId="0" fontId="61" fillId="8" borderId="0" xfId="0" applyFont="1" applyFill="1" applyBorder="1" applyAlignment="1">
      <alignment horizontal="left" vertical="center" indent="2"/>
    </xf>
    <xf numFmtId="0" fontId="62" fillId="8" borderId="0" xfId="0" applyFont="1" applyFill="1" applyBorder="1" applyAlignment="1">
      <alignment horizontal="left" indent="2"/>
    </xf>
    <xf numFmtId="2" fontId="2" fillId="0" borderId="0" xfId="0" applyNumberFormat="1" applyFont="1" applyFill="1" applyBorder="1" applyAlignment="1">
      <alignment horizontal="left" indent="2"/>
    </xf>
    <xf numFmtId="0" fontId="2" fillId="9" borderId="0" xfId="0" applyFont="1" applyFill="1" applyBorder="1" applyAlignment="1">
      <alignment horizontal="left" indent="2"/>
    </xf>
    <xf numFmtId="4" fontId="63" fillId="5" borderId="3" xfId="0" applyNumberFormat="1" applyFont="1" applyFill="1" applyBorder="1" applyAlignment="1">
      <alignment horizontal="left" indent="2"/>
    </xf>
    <xf numFmtId="0" fontId="21" fillId="11" borderId="0" xfId="0" applyFont="1" applyFill="1" applyBorder="1" applyAlignment="1">
      <alignment horizontal="left" vertical="center" indent="10"/>
    </xf>
    <xf numFmtId="0" fontId="64" fillId="13" borderId="0" xfId="0" applyFont="1" applyFill="1" applyBorder="1" applyAlignment="1">
      <alignment horizontal="left" vertical="center" indent="2"/>
    </xf>
    <xf numFmtId="4" fontId="65" fillId="13" borderId="0" xfId="0" applyNumberFormat="1" applyFont="1" applyFill="1" applyBorder="1" applyAlignment="1">
      <alignment horizontal="center" vertical="center"/>
    </xf>
    <xf numFmtId="0" fontId="66" fillId="13" borderId="0" xfId="0" applyFont="1" applyFill="1" applyBorder="1" applyAlignment="1">
      <alignment horizontal="left" indent="2"/>
    </xf>
    <xf numFmtId="4" fontId="67" fillId="13" borderId="3" xfId="0" applyNumberFormat="1" applyFont="1" applyFill="1" applyBorder="1" applyAlignment="1">
      <alignment horizontal="center" vertical="center"/>
    </xf>
    <xf numFmtId="4" fontId="67" fillId="13" borderId="0" xfId="0" applyNumberFormat="1" applyFont="1" applyFill="1" applyBorder="1" applyAlignment="1">
      <alignment horizontal="center" vertical="center"/>
    </xf>
    <xf numFmtId="0" fontId="23" fillId="13" borderId="0" xfId="0" applyFont="1" applyFill="1" applyBorder="1" applyAlignment="1">
      <alignment horizontal="left" indent="2"/>
    </xf>
    <xf numFmtId="0" fontId="23" fillId="0" borderId="0" xfId="0" applyFont="1" applyFill="1" applyBorder="1"/>
    <xf numFmtId="0" fontId="68" fillId="0" borderId="0" xfId="0" applyFont="1" applyFill="1" applyBorder="1" applyAlignment="1">
      <alignment wrapText="1"/>
    </xf>
    <xf numFmtId="0" fontId="21" fillId="11" borderId="0" xfId="0" applyFont="1" applyFill="1" applyBorder="1" applyAlignment="1">
      <alignment horizontal="left" vertical="center" indent="2"/>
    </xf>
    <xf numFmtId="0" fontId="21" fillId="11" borderId="0" xfId="0" applyFont="1" applyFill="1" applyBorder="1" applyAlignment="1">
      <alignment horizontal="left" indent="2"/>
    </xf>
    <xf numFmtId="4" fontId="21" fillId="11" borderId="3" xfId="0" applyNumberFormat="1" applyFont="1" applyFill="1" applyBorder="1" applyAlignment="1">
      <alignment horizontal="left" indent="2"/>
    </xf>
    <xf numFmtId="4" fontId="21" fillId="11" borderId="0" xfId="0" applyNumberFormat="1" applyFont="1" applyFill="1" applyBorder="1" applyAlignment="1">
      <alignment horizontal="left" indent="2"/>
    </xf>
    <xf numFmtId="0" fontId="69" fillId="0" borderId="0" xfId="0" applyFont="1" applyFill="1" applyBorder="1"/>
    <xf numFmtId="0" fontId="7" fillId="0" borderId="0" xfId="0" applyFont="1" applyAlignment="1">
      <alignment vertical="center" wrapText="1"/>
    </xf>
    <xf numFmtId="9" fontId="21" fillId="11" borderId="0" xfId="0" applyNumberFormat="1" applyFont="1" applyFill="1" applyBorder="1" applyAlignment="1">
      <alignment horizontal="left" indent="2"/>
    </xf>
    <xf numFmtId="0" fontId="69" fillId="0" borderId="0" xfId="0" applyFont="1" applyFill="1" applyBorder="1" applyAlignment="1"/>
    <xf numFmtId="4" fontId="21" fillId="11" borderId="0" xfId="0" applyNumberFormat="1" applyFont="1" applyFill="1" applyBorder="1" applyAlignment="1">
      <alignment horizontal="left" vertical="center" indent="2"/>
    </xf>
    <xf numFmtId="4" fontId="21" fillId="11" borderId="3" xfId="0" applyNumberFormat="1" applyFont="1" applyFill="1" applyBorder="1" applyAlignment="1">
      <alignment horizontal="left" vertical="center" indent="2"/>
    </xf>
    <xf numFmtId="0" fontId="70" fillId="0" borderId="0" xfId="0" applyFont="1" applyFill="1" applyBorder="1"/>
    <xf numFmtId="0" fontId="18" fillId="11" borderId="0" xfId="0" applyFont="1" applyFill="1" applyBorder="1" applyAlignment="1">
      <alignment horizontal="left" vertical="center" indent="10"/>
    </xf>
    <xf numFmtId="4" fontId="18" fillId="11" borderId="3" xfId="0" applyNumberFormat="1" applyFont="1" applyFill="1" applyBorder="1" applyAlignment="1">
      <alignment horizontal="left" vertical="center" indent="2"/>
    </xf>
    <xf numFmtId="4" fontId="18" fillId="11" borderId="0" xfId="0" applyNumberFormat="1" applyFont="1" applyFill="1" applyBorder="1" applyAlignment="1">
      <alignment horizontal="left" vertical="center" indent="2"/>
    </xf>
    <xf numFmtId="0" fontId="71" fillId="11" borderId="0" xfId="0" applyFont="1" applyFill="1" applyBorder="1" applyAlignment="1">
      <alignment horizontal="left" vertical="center" indent="2"/>
    </xf>
    <xf numFmtId="4" fontId="72" fillId="11" borderId="3" xfId="0" applyNumberFormat="1" applyFont="1" applyFill="1" applyBorder="1" applyAlignment="1">
      <alignment horizontal="left" vertical="center" indent="2"/>
    </xf>
    <xf numFmtId="4" fontId="72" fillId="11" borderId="0" xfId="0" applyNumberFormat="1" applyFont="1" applyFill="1" applyBorder="1" applyAlignment="1">
      <alignment horizontal="left" vertical="center" indent="2"/>
    </xf>
    <xf numFmtId="0" fontId="73" fillId="0" borderId="0" xfId="0" applyFont="1" applyAlignment="1">
      <alignment vertical="center" wrapText="1"/>
    </xf>
    <xf numFmtId="9" fontId="18" fillId="11" borderId="0" xfId="0" applyNumberFormat="1" applyFont="1" applyFill="1" applyBorder="1" applyAlignment="1">
      <alignment horizontal="left" vertical="center" indent="2"/>
    </xf>
    <xf numFmtId="4" fontId="19" fillId="11" borderId="0" xfId="0" applyNumberFormat="1" applyFont="1" applyFill="1" applyBorder="1" applyAlignment="1">
      <alignment horizontal="left" vertical="center" indent="2"/>
    </xf>
    <xf numFmtId="0" fontId="74" fillId="0" borderId="0" xfId="0" applyFont="1" applyFill="1" applyBorder="1" applyAlignment="1"/>
    <xf numFmtId="4" fontId="30" fillId="8" borderId="3" xfId="0" applyNumberFormat="1" applyFont="1" applyFill="1" applyBorder="1" applyAlignment="1">
      <alignment horizontal="center" vertical="center"/>
    </xf>
    <xf numFmtId="4" fontId="30" fillId="8" borderId="0" xfId="0" applyNumberFormat="1" applyFont="1" applyFill="1" applyBorder="1" applyAlignment="1">
      <alignment horizontal="center" vertical="center"/>
    </xf>
    <xf numFmtId="4" fontId="30" fillId="12" borderId="3" xfId="0" applyNumberFormat="1" applyFont="1" applyFill="1" applyBorder="1" applyAlignment="1">
      <alignment horizontal="center" vertical="center"/>
    </xf>
    <xf numFmtId="4" fontId="30" fillId="12" borderId="0" xfId="0" applyNumberFormat="1" applyFont="1" applyFill="1" applyBorder="1" applyAlignment="1">
      <alignment horizontal="center" vertical="center"/>
    </xf>
    <xf numFmtId="4" fontId="30" fillId="6" borderId="3" xfId="0" applyNumberFormat="1" applyFont="1" applyFill="1" applyBorder="1" applyAlignment="1">
      <alignment horizontal="left" vertical="center" indent="2"/>
    </xf>
    <xf numFmtId="4" fontId="30" fillId="6" borderId="0" xfId="0" applyNumberFormat="1" applyFont="1" applyFill="1" applyBorder="1" applyAlignment="1">
      <alignment horizontal="left" vertical="center" indent="2"/>
    </xf>
    <xf numFmtId="4" fontId="30" fillId="8" borderId="3" xfId="0" applyNumberFormat="1" applyFont="1" applyFill="1" applyBorder="1" applyAlignment="1">
      <alignment horizontal="left" vertical="center" indent="2"/>
    </xf>
    <xf numFmtId="4" fontId="30" fillId="8" borderId="0" xfId="0" applyNumberFormat="1" applyFont="1" applyFill="1" applyBorder="1" applyAlignment="1">
      <alignment horizontal="left" vertical="center" indent="2"/>
    </xf>
    <xf numFmtId="0" fontId="16" fillId="14" borderId="0" xfId="1" applyFont="1" applyFill="1" applyBorder="1" applyAlignment="1">
      <alignment horizontal="center" vertical="center"/>
    </xf>
    <xf numFmtId="2" fontId="21" fillId="16" borderId="3" xfId="0" applyNumberFormat="1" applyFont="1" applyFill="1" applyBorder="1" applyAlignment="1">
      <alignment horizontal="left" vertical="center" indent="2"/>
    </xf>
    <xf numFmtId="2" fontId="22" fillId="16" borderId="0" xfId="0" applyNumberFormat="1" applyFont="1" applyFill="1" applyBorder="1" applyAlignment="1">
      <alignment horizontal="left" vertical="center" indent="2"/>
    </xf>
    <xf numFmtId="3" fontId="24" fillId="13" borderId="3" xfId="0" applyNumberFormat="1" applyFont="1" applyFill="1" applyBorder="1" applyAlignment="1">
      <alignment horizontal="left" vertical="center" indent="2"/>
    </xf>
    <xf numFmtId="3" fontId="24" fillId="13" borderId="0" xfId="0" applyNumberFormat="1" applyFont="1" applyFill="1" applyBorder="1" applyAlignment="1">
      <alignment horizontal="left" vertical="center" indent="2"/>
    </xf>
    <xf numFmtId="4" fontId="21" fillId="11" borderId="3" xfId="0" applyNumberFormat="1" applyFont="1" applyFill="1" applyBorder="1" applyAlignment="1">
      <alignment horizontal="center" vertical="center"/>
    </xf>
    <xf numFmtId="4" fontId="21" fillId="11" borderId="0" xfId="0" applyNumberFormat="1" applyFont="1" applyFill="1" applyBorder="1" applyAlignment="1">
      <alignment horizontal="center" vertical="center"/>
    </xf>
    <xf numFmtId="4" fontId="38" fillId="15" borderId="3" xfId="0" applyNumberFormat="1" applyFont="1" applyFill="1" applyBorder="1" applyAlignment="1">
      <alignment horizontal="center" vertical="center"/>
    </xf>
    <xf numFmtId="4" fontId="38" fillId="15" borderId="0" xfId="0" applyNumberFormat="1" applyFont="1" applyFill="1" applyBorder="1" applyAlignment="1">
      <alignment horizontal="center" vertical="center"/>
    </xf>
    <xf numFmtId="4" fontId="30" fillId="6" borderId="3" xfId="0" applyNumberFormat="1" applyFont="1" applyFill="1" applyBorder="1" applyAlignment="1">
      <alignment horizontal="center" vertical="center"/>
    </xf>
    <xf numFmtId="4" fontId="30" fillId="6" borderId="0" xfId="0" applyNumberFormat="1" applyFont="1" applyFill="1" applyBorder="1" applyAlignment="1">
      <alignment horizontal="center" vertical="center"/>
    </xf>
    <xf numFmtId="4" fontId="30" fillId="15" borderId="3" xfId="0" applyNumberFormat="1" applyFont="1" applyFill="1" applyBorder="1" applyAlignment="1">
      <alignment horizontal="center"/>
    </xf>
    <xf numFmtId="4" fontId="30" fillId="15" borderId="0" xfId="0" applyNumberFormat="1" applyFont="1" applyFill="1" applyBorder="1" applyAlignment="1">
      <alignment horizontal="center"/>
    </xf>
    <xf numFmtId="4" fontId="35" fillId="8" borderId="3" xfId="0" applyNumberFormat="1" applyFont="1" applyFill="1" applyBorder="1" applyAlignment="1">
      <alignment horizontal="center"/>
    </xf>
    <xf numFmtId="4" fontId="35" fillId="8" borderId="0" xfId="0" applyNumberFormat="1" applyFont="1" applyFill="1" applyBorder="1" applyAlignment="1">
      <alignment horizontal="center"/>
    </xf>
    <xf numFmtId="0" fontId="1" fillId="17" borderId="0" xfId="5" applyFill="1"/>
    <xf numFmtId="0" fontId="1" fillId="18" borderId="0" xfId="5" applyFill="1"/>
    <xf numFmtId="0" fontId="76" fillId="18" borderId="0" xfId="6" applyFont="1" applyFill="1" applyBorder="1" applyAlignment="1">
      <alignment vertical="top"/>
    </xf>
    <xf numFmtId="0" fontId="77" fillId="18" borderId="0" xfId="6" applyFont="1" applyFill="1" applyBorder="1" applyAlignment="1">
      <alignment horizontal="center" vertical="top"/>
    </xf>
    <xf numFmtId="0" fontId="76" fillId="18" borderId="0" xfId="6" applyFont="1" applyFill="1" applyBorder="1" applyAlignment="1">
      <alignment horizontal="left" vertical="top"/>
    </xf>
    <xf numFmtId="0" fontId="78" fillId="18" borderId="0" xfId="6" applyFont="1" applyFill="1" applyBorder="1" applyAlignment="1">
      <alignment horizontal="center" vertical="top"/>
    </xf>
    <xf numFmtId="0" fontId="76" fillId="18" borderId="0" xfId="6" applyFont="1" applyFill="1" applyAlignment="1">
      <alignment horizontal="left"/>
    </xf>
    <xf numFmtId="0" fontId="79" fillId="18" borderId="0" xfId="5" applyFont="1" applyFill="1"/>
    <xf numFmtId="0" fontId="80" fillId="18" borderId="0" xfId="5" applyFont="1" applyFill="1"/>
    <xf numFmtId="0" fontId="81" fillId="18" borderId="0" xfId="6" applyFont="1" applyFill="1" applyBorder="1" applyAlignment="1">
      <alignment horizontal="center" vertical="top"/>
    </xf>
    <xf numFmtId="0" fontId="1" fillId="18" borderId="0" xfId="5" applyFill="1" applyAlignment="1">
      <alignment horizontal="left"/>
    </xf>
    <xf numFmtId="0" fontId="79" fillId="18" borderId="0" xfId="5" applyFont="1" applyFill="1" applyAlignment="1">
      <alignment horizontal="left"/>
    </xf>
    <xf numFmtId="0" fontId="82" fillId="18" borderId="0" xfId="5" applyFont="1" applyFill="1"/>
    <xf numFmtId="0" fontId="83" fillId="19" borderId="0" xfId="5" applyFont="1" applyFill="1" applyAlignment="1">
      <alignment horizontal="center" vertical="center"/>
    </xf>
    <xf numFmtId="0" fontId="84" fillId="20" borderId="4" xfId="5" applyFont="1" applyFill="1" applyBorder="1" applyAlignment="1">
      <alignment horizontal="center" vertical="center"/>
    </xf>
    <xf numFmtId="0" fontId="84" fillId="20" borderId="5" xfId="5" applyFont="1" applyFill="1" applyBorder="1" applyAlignment="1">
      <alignment horizontal="center" vertical="center"/>
    </xf>
    <xf numFmtId="0" fontId="86" fillId="20" borderId="6" xfId="7" applyFont="1" applyFill="1" applyBorder="1" applyAlignment="1" applyProtection="1">
      <alignment horizontal="center" vertical="center"/>
    </xf>
    <xf numFmtId="0" fontId="1" fillId="17" borderId="7" xfId="5" applyFill="1" applyBorder="1"/>
    <xf numFmtId="0" fontId="1" fillId="17" borderId="8" xfId="5" applyFill="1" applyBorder="1"/>
    <xf numFmtId="0" fontId="1" fillId="17" borderId="9" xfId="5" applyFill="1" applyBorder="1"/>
    <xf numFmtId="0" fontId="1" fillId="20" borderId="4" xfId="5" applyFill="1" applyBorder="1"/>
    <xf numFmtId="0" fontId="1" fillId="20" borderId="5" xfId="5" applyFill="1" applyBorder="1"/>
    <xf numFmtId="0" fontId="1" fillId="20" borderId="6" xfId="5" applyFill="1" applyBorder="1"/>
    <xf numFmtId="0" fontId="1" fillId="20" borderId="10" xfId="5" applyFill="1" applyBorder="1"/>
    <xf numFmtId="0" fontId="1" fillId="20" borderId="0" xfId="5" applyFill="1"/>
    <xf numFmtId="0" fontId="1" fillId="20" borderId="11" xfId="5" applyFill="1" applyBorder="1"/>
    <xf numFmtId="0" fontId="1" fillId="17" borderId="12" xfId="5" applyFill="1" applyBorder="1"/>
    <xf numFmtId="0" fontId="1" fillId="17" borderId="13" xfId="5" applyFill="1" applyBorder="1"/>
    <xf numFmtId="0" fontId="1" fillId="20" borderId="14" xfId="5" applyFill="1" applyBorder="1"/>
    <xf numFmtId="0" fontId="1" fillId="20" borderId="15" xfId="5" applyFill="1" applyBorder="1"/>
    <xf numFmtId="0" fontId="1" fillId="20" borderId="16" xfId="5" applyFill="1" applyBorder="1"/>
    <xf numFmtId="0" fontId="82" fillId="17" borderId="0" xfId="5" applyFont="1" applyFill="1"/>
    <xf numFmtId="0" fontId="87" fillId="20" borderId="17" xfId="5" applyFont="1" applyFill="1" applyBorder="1" applyAlignment="1">
      <alignment horizontal="center" vertical="center"/>
    </xf>
    <xf numFmtId="0" fontId="87" fillId="20" borderId="18" xfId="5" applyFont="1" applyFill="1" applyBorder="1" applyAlignment="1">
      <alignment horizontal="center" vertical="center"/>
    </xf>
    <xf numFmtId="0" fontId="87" fillId="20" borderId="19" xfId="5" applyFont="1" applyFill="1" applyBorder="1" applyAlignment="1">
      <alignment horizontal="center" vertical="center"/>
    </xf>
    <xf numFmtId="0" fontId="87" fillId="21" borderId="20" xfId="5" applyFont="1" applyFill="1" applyBorder="1" applyAlignment="1">
      <alignment horizontal="center" vertical="center"/>
    </xf>
    <xf numFmtId="0" fontId="87" fillId="21" borderId="21" xfId="5" applyFont="1" applyFill="1" applyBorder="1" applyAlignment="1">
      <alignment horizontal="center" vertical="center"/>
    </xf>
    <xf numFmtId="0" fontId="87" fillId="21" borderId="22" xfId="5" applyFont="1" applyFill="1" applyBorder="1" applyAlignment="1">
      <alignment horizontal="center" vertical="center"/>
    </xf>
    <xf numFmtId="0" fontId="88" fillId="17" borderId="0" xfId="7" applyFont="1" applyFill="1" applyAlignment="1" applyProtection="1">
      <alignment horizontal="center"/>
    </xf>
  </cellXfs>
  <cellStyles count="8">
    <cellStyle name="Heading 1" xfId="2" builtinId="16" customBuiltin="1"/>
    <cellStyle name="Heading 2" xfId="3" builtinId="17" customBuiltin="1"/>
    <cellStyle name="Heading 3" xfId="4" builtinId="18" customBuiltin="1"/>
    <cellStyle name="Hyperlink" xfId="6" builtinId="8"/>
    <cellStyle name="Hyperlink 2" xfId="7" xr:uid="{487D6C98-4C08-4BAC-A2F6-83AF75B6CD73}"/>
    <cellStyle name="Normal" xfId="0" builtinId="0" customBuiltin="1"/>
    <cellStyle name="Normal 2" xfId="5" xr:uid="{2A5695F8-B957-4E8F-A539-81B603E63CF9}"/>
    <cellStyle name="Title" xfId="1" builtinId="15"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3.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6.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2.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5.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4.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Picture 1" descr="hand pointing at chart with pen and another hand typing on calculat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sz="5000" b="0" i="0" u="none" strike="noStrike" baseline="0">
              <a:solidFill>
                <a:srgbClr val="12355B"/>
              </a:solidFill>
              <a:latin typeface="+mj-lt"/>
              <a:ea typeface="Franklin Gothic Heavy" charset="0"/>
              <a:cs typeface="Franklin Gothic Heavy" charset="0"/>
            </a:rPr>
            <a:t>CHANNEL MARKETING BUDGET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9495B419-3EF3-4427-A00F-298EE26CB4B9}"/>
            </a:ext>
          </a:extLst>
        </xdr:cNvPr>
        <xdr:cNvSpPr/>
      </xdr:nvSpPr>
      <xdr:spPr>
        <a:xfrm>
          <a:off x="1219200" y="838200"/>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DEC001A1-8430-4496-8ABF-6E166FE1423A}"/>
            </a:ext>
          </a:extLst>
        </xdr:cNvPr>
        <xdr:cNvSpPr/>
      </xdr:nvSpPr>
      <xdr:spPr>
        <a:xfrm>
          <a:off x="1223963" y="136207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360D765B-4779-424C-AA29-3970EDA53CBB}"/>
            </a:ext>
          </a:extLst>
        </xdr:cNvPr>
        <xdr:cNvSpPr/>
      </xdr:nvSpPr>
      <xdr:spPr>
        <a:xfrm>
          <a:off x="1223963" y="18859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47634E67-543B-4578-B3E0-F7C6CD128C86}"/>
            </a:ext>
          </a:extLst>
        </xdr:cNvPr>
        <xdr:cNvSpPr/>
      </xdr:nvSpPr>
      <xdr:spPr>
        <a:xfrm>
          <a:off x="1243013" y="24193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EE7B3C00-F987-4C34-AC07-2495AC9C4E4D}"/>
            </a:ext>
          </a:extLst>
        </xdr:cNvPr>
        <xdr:cNvSpPr/>
      </xdr:nvSpPr>
      <xdr:spPr>
        <a:xfrm>
          <a:off x="1243013" y="29527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936042A6-72F8-43BA-A3F7-FB343415CF3C}"/>
            </a:ext>
          </a:extLst>
        </xdr:cNvPr>
        <xdr:cNvSpPr/>
      </xdr:nvSpPr>
      <xdr:spPr>
        <a:xfrm>
          <a:off x="5486400" y="838200"/>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042DCDEF-A4DB-4387-BE41-89595568CCE9}"/>
            </a:ext>
          </a:extLst>
        </xdr:cNvPr>
        <xdr:cNvSpPr/>
      </xdr:nvSpPr>
      <xdr:spPr>
        <a:xfrm>
          <a:off x="5491163" y="136207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514878B2-4350-41EB-8390-1DD662C54211}"/>
            </a:ext>
          </a:extLst>
        </xdr:cNvPr>
        <xdr:cNvSpPr/>
      </xdr:nvSpPr>
      <xdr:spPr>
        <a:xfrm>
          <a:off x="5491163" y="18859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C57EF367-1D51-4859-B15D-67853BF4E114}"/>
            </a:ext>
          </a:extLst>
        </xdr:cNvPr>
        <xdr:cNvSpPr/>
      </xdr:nvSpPr>
      <xdr:spPr>
        <a:xfrm>
          <a:off x="5510213" y="24193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0B3364D1-EB0A-4C3C-A428-DB34630198A4}"/>
            </a:ext>
          </a:extLst>
        </xdr:cNvPr>
        <xdr:cNvSpPr/>
      </xdr:nvSpPr>
      <xdr:spPr>
        <a:xfrm>
          <a:off x="5510213" y="29527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FD00432F-BD1A-47A5-A3A8-5DAEEF002092}"/>
            </a:ext>
          </a:extLst>
        </xdr:cNvPr>
        <xdr:cNvSpPr/>
      </xdr:nvSpPr>
      <xdr:spPr>
        <a:xfrm>
          <a:off x="5500688" y="34480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2263A8DA-096F-401D-8BD6-B22C102980D0}"/>
            </a:ext>
          </a:extLst>
        </xdr:cNvPr>
        <xdr:cNvSpPr/>
      </xdr:nvSpPr>
      <xdr:spPr>
        <a:xfrm>
          <a:off x="9363075" y="838200"/>
          <a:ext cx="285750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C74B267F-AE13-4480-906C-1456C34AFF3B}"/>
            </a:ext>
          </a:extLst>
        </xdr:cNvPr>
        <xdr:cNvSpPr/>
      </xdr:nvSpPr>
      <xdr:spPr>
        <a:xfrm>
          <a:off x="9367838" y="1362075"/>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D9B70FEA-34FC-496D-A2EB-6EB1381F7D39}"/>
            </a:ext>
          </a:extLst>
        </xdr:cNvPr>
        <xdr:cNvSpPr/>
      </xdr:nvSpPr>
      <xdr:spPr>
        <a:xfrm>
          <a:off x="9367838" y="1885950"/>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4EAD0F07-9912-4DFF-B548-39DA683179C4}"/>
            </a:ext>
          </a:extLst>
        </xdr:cNvPr>
        <xdr:cNvSpPr/>
      </xdr:nvSpPr>
      <xdr:spPr>
        <a:xfrm>
          <a:off x="9386888" y="24193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D0C32778-43B0-4FC4-93C1-F7C78F937D37}"/>
            </a:ext>
          </a:extLst>
        </xdr:cNvPr>
        <xdr:cNvSpPr/>
      </xdr:nvSpPr>
      <xdr:spPr>
        <a:xfrm>
          <a:off x="9386888" y="29527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1F736060-33DD-49E2-B390-982DE395C03D}"/>
            </a:ext>
          </a:extLst>
        </xdr:cNvPr>
        <xdr:cNvSpPr/>
      </xdr:nvSpPr>
      <xdr:spPr>
        <a:xfrm>
          <a:off x="9377363" y="3448050"/>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047ED871-57BF-45FF-B6C3-7D7700DA3E71}"/>
            </a:ext>
          </a:extLst>
        </xdr:cNvPr>
        <xdr:cNvSpPr/>
      </xdr:nvSpPr>
      <xdr:spPr>
        <a:xfrm>
          <a:off x="14563725" y="904875"/>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CEB8D17C-1B3C-42BB-91AA-4278824BD343}"/>
            </a:ext>
          </a:extLst>
        </xdr:cNvPr>
        <xdr:cNvSpPr/>
      </xdr:nvSpPr>
      <xdr:spPr>
        <a:xfrm>
          <a:off x="9377363" y="3933825"/>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724BE00E-4D79-4CAB-B988-6B67DDB7E285}"/>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20800" y="8191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8044E1F1-BF45-49CD-84D3-78026D284813}"/>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020800" y="14668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432F2461-22CC-41A4-9197-FAEA8F2B1A85}"/>
            </a:ext>
          </a:extLst>
        </xdr:cNvPr>
        <xdr:cNvSpPr/>
      </xdr:nvSpPr>
      <xdr:spPr>
        <a:xfrm>
          <a:off x="14563725" y="15335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154616E7-AF40-424D-8514-45238697872B}"/>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20800" y="2152650"/>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DF0FD528-E562-455E-8017-933B1E75FEF4}"/>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020800" y="29337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B6C5E178-51CA-4A68-8CD6-19A87D40DA7D}"/>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3649325" y="3581400"/>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D3AE2C4E-2CA5-4FDD-A861-DB09C1C8EB13}"/>
            </a:ext>
          </a:extLst>
        </xdr:cNvPr>
        <xdr:cNvSpPr/>
      </xdr:nvSpPr>
      <xdr:spPr>
        <a:xfrm>
          <a:off x="14563725" y="22288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8BC6B117-260E-4871-9835-5096D71C7517}"/>
            </a:ext>
          </a:extLst>
        </xdr:cNvPr>
        <xdr:cNvSpPr/>
      </xdr:nvSpPr>
      <xdr:spPr>
        <a:xfrm>
          <a:off x="14563725" y="296227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6A46025D-0F15-4F26-AA5B-7FCAC28771AC}"/>
            </a:ext>
          </a:extLst>
        </xdr:cNvPr>
        <xdr:cNvSpPr/>
      </xdr:nvSpPr>
      <xdr:spPr>
        <a:xfrm>
          <a:off x="14582775" y="36385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10C0A146-FBB2-4F67-9D8D-3440B03AE5AE}"/>
            </a:ext>
          </a:extLst>
        </xdr:cNvPr>
        <xdr:cNvSpPr/>
      </xdr:nvSpPr>
      <xdr:spPr>
        <a:xfrm>
          <a:off x="1233488" y="34766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E810954E-F0BA-4478-A53E-5468C5AECD80}"/>
            </a:ext>
          </a:extLst>
        </xdr:cNvPr>
        <xdr:cNvSpPr/>
      </xdr:nvSpPr>
      <xdr:spPr>
        <a:xfrm>
          <a:off x="5491163" y="395287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ACDE9828-2376-4BAD-9A75-3FBD6073F3DC}"/>
            </a:ext>
          </a:extLst>
        </xdr:cNvPr>
        <xdr:cNvSpPr/>
      </xdr:nvSpPr>
      <xdr:spPr>
        <a:xfrm>
          <a:off x="1233488" y="39814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DIRECT MARKETING ITEMS" totalsRowLabel="Telemarketing Total $(000)" dataDxfId="268" totalsRowDxfId="267"/>
    <tableColumn id="2" xr3:uid="{00000000-0010-0000-0000-000002000000}" name="Rate" dataDxfId="266" totalsRowDxfId="265"/>
    <tableColumn id="3" xr3:uid="{00000000-0010-0000-0000-000003000000}" name="Month 1" totalsRowFunction="custom" dataDxfId="264" totalsRowDxfId="263">
      <totalsRowFormula>SUM(D13:D16)</totalsRowFormula>
    </tableColumn>
    <tableColumn id="4" xr3:uid="{00000000-0010-0000-0000-000004000000}" name="Month 2" totalsRowFunction="custom" dataDxfId="262" totalsRowDxfId="261">
      <totalsRowFormula>SUM(E13:E16)</totalsRowFormula>
    </tableColumn>
    <tableColumn id="5" xr3:uid="{00000000-0010-0000-0000-000005000000}" name="Month 3" totalsRowFunction="custom" dataDxfId="260" totalsRowDxfId="259">
      <totalsRowFormula>SUM(F13:F16)</totalsRowFormula>
    </tableColumn>
    <tableColumn id="6" xr3:uid="{00000000-0010-0000-0000-000006000000}" name="Month 4" totalsRowFunction="custom" dataDxfId="258" totalsRowDxfId="257">
      <totalsRowFormula>SUM(G13:G16)</totalsRowFormula>
    </tableColumn>
    <tableColumn id="7" xr3:uid="{00000000-0010-0000-0000-000007000000}" name="Month 5" totalsRowFunction="custom" dataDxfId="256" totalsRowDxfId="255">
      <totalsRowFormula>SUM(H13:H16)</totalsRowFormula>
    </tableColumn>
    <tableColumn id="8" xr3:uid="{00000000-0010-0000-0000-000008000000}" name="Month 6" totalsRowFunction="custom" dataDxfId="254" totalsRowDxfId="253">
      <totalsRowFormula>SUM(I13:I16)</totalsRowFormula>
    </tableColumn>
    <tableColumn id="9" xr3:uid="{00000000-0010-0000-0000-000009000000}" name="Month 7" totalsRowFunction="custom" dataDxfId="252" totalsRowDxfId="251">
      <totalsRowFormula>SUM(J13:J16)</totalsRowFormula>
    </tableColumn>
    <tableColumn id="10" xr3:uid="{00000000-0010-0000-0000-00000A000000}" name="Month 8" totalsRowFunction="custom" dataDxfId="250" totalsRowDxfId="249">
      <totalsRowFormula>SUM(K13:K16)</totalsRowFormula>
    </tableColumn>
    <tableColumn id="11" xr3:uid="{00000000-0010-0000-0000-00000B000000}" name="Month 9" totalsRowFunction="custom" dataDxfId="248" totalsRowDxfId="247">
      <totalsRowFormula>SUM(L13:L16)</totalsRowFormula>
    </tableColumn>
    <tableColumn id="12" xr3:uid="{00000000-0010-0000-0000-00000C000000}" name="Month 10" totalsRowFunction="custom" dataDxfId="246" totalsRowDxfId="245">
      <totalsRowFormula>SUM(M13:M16)</totalsRowFormula>
    </tableColumn>
    <tableColumn id="13" xr3:uid="{00000000-0010-0000-0000-00000D000000}" name="Month 11" totalsRowFunction="custom" dataDxfId="244" totalsRowDxfId="243">
      <totalsRowFormula>SUM(N13:N16)</totalsRowFormula>
    </tableColumn>
    <tableColumn id="14" xr3:uid="{00000000-0010-0000-0000-00000E000000}" name="Month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rketing percent of Total Sales, and monthly amounts. Monthly Totals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 MARKETING ITEMS" totalsRowLabel="Internet Marketing Total $(000)" dataDxfId="236" totalsRowDxfId="235"/>
    <tableColumn id="2" xr3:uid="{00000000-0010-0000-0100-000002000000}" name="Rate" dataDxfId="234" totalsRowDxfId="233"/>
    <tableColumn id="3" xr3:uid="{00000000-0010-0000-0100-000003000000}" name="Month 1" totalsRowFunction="custom" dataDxfId="232" totalsRowDxfId="231">
      <totalsRowFormula>SUM(D20:D23)</totalsRowFormula>
    </tableColumn>
    <tableColumn id="4" xr3:uid="{00000000-0010-0000-0100-000004000000}" name="Month 2" totalsRowFunction="custom" dataDxfId="230" totalsRowDxfId="229">
      <totalsRowFormula>SUM(E20:E23)</totalsRowFormula>
    </tableColumn>
    <tableColumn id="5" xr3:uid="{00000000-0010-0000-0100-000005000000}" name="Month 3" totalsRowFunction="custom" dataDxfId="228" totalsRowDxfId="227">
      <totalsRowFormula>SUM(F20:F23)</totalsRowFormula>
    </tableColumn>
    <tableColumn id="6" xr3:uid="{00000000-0010-0000-0100-000006000000}" name="Month 4" totalsRowFunction="custom" dataDxfId="226" totalsRowDxfId="225">
      <totalsRowFormula>SUM(G20:G23)</totalsRowFormula>
    </tableColumn>
    <tableColumn id="7" xr3:uid="{00000000-0010-0000-0100-000007000000}" name="Month 5" totalsRowFunction="custom" dataDxfId="224" totalsRowDxfId="223">
      <totalsRowFormula>SUM(H20:H23)</totalsRowFormula>
    </tableColumn>
    <tableColumn id="8" xr3:uid="{00000000-0010-0000-0100-000008000000}" name="Month 6" totalsRowFunction="custom" dataDxfId="222" totalsRowDxfId="221">
      <totalsRowFormula>SUM(I20:I23)</totalsRowFormula>
    </tableColumn>
    <tableColumn id="9" xr3:uid="{00000000-0010-0000-0100-000009000000}" name="Month 7" totalsRowFunction="custom" dataDxfId="220" totalsRowDxfId="219">
      <totalsRowFormula>SUM(J20:J23)</totalsRowFormula>
    </tableColumn>
    <tableColumn id="10" xr3:uid="{00000000-0010-0000-0100-00000A000000}" name="Month 8" totalsRowFunction="custom" dataDxfId="218" totalsRowDxfId="217">
      <totalsRowFormula>SUM(K20:K23)</totalsRowFormula>
    </tableColumn>
    <tableColumn id="11" xr3:uid="{00000000-0010-0000-0100-00000B000000}" name="Month 9" totalsRowFunction="custom" dataDxfId="216" totalsRowDxfId="215">
      <totalsRowFormula>SUM(L20:L23)</totalsRowFormula>
    </tableColumn>
    <tableColumn id="12" xr3:uid="{00000000-0010-0000-0100-00000C000000}" name="Month 10" totalsRowFunction="custom" dataDxfId="214" totalsRowDxfId="213">
      <totalsRowFormula>SUM(M20:M23)</totalsRowFormula>
    </tableColumn>
    <tableColumn id="13" xr3:uid="{00000000-0010-0000-0100-00000D000000}" name="Month 11" totalsRowFunction="custom" dataDxfId="212" totalsRowDxfId="211">
      <totalsRowFormula>SUM(N20:N23)</totalsRowFormula>
    </tableColumn>
    <tableColumn id="14" xr3:uid="{00000000-0010-0000-0100-00000E000000}" name="Month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Internet Marketing percent of Direct Sales, and monthly amounts. Monthly Totals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IRECT MAIL ITEMS" totalsRowLabel="Direct Mail Total $(000)" dataDxfId="204" totalsRowDxfId="203"/>
    <tableColumn id="2" xr3:uid="{00000000-0010-0000-0200-000002000000}" name="Rate" dataDxfId="202" totalsRowDxfId="201"/>
    <tableColumn id="3" xr3:uid="{00000000-0010-0000-0200-000003000000}" name="Month 1" totalsRowFunction="custom" dataDxfId="200" totalsRowDxfId="199">
      <totalsRowFormula>SUM(D30:D32)</totalsRowFormula>
    </tableColumn>
    <tableColumn id="4" xr3:uid="{00000000-0010-0000-0200-000004000000}" name="Month 2" totalsRowFunction="custom" dataDxfId="198" totalsRowDxfId="197">
      <totalsRowFormula>SUM(E30:E32)</totalsRowFormula>
    </tableColumn>
    <tableColumn id="5" xr3:uid="{00000000-0010-0000-0200-000005000000}" name="Month 3" totalsRowFunction="custom" dataDxfId="196" totalsRowDxfId="195">
      <totalsRowFormula>SUM(F30:F32)</totalsRowFormula>
    </tableColumn>
    <tableColumn id="6" xr3:uid="{00000000-0010-0000-0200-000006000000}" name="Month 4" totalsRowFunction="custom" dataDxfId="194" totalsRowDxfId="193">
      <totalsRowFormula>SUM(G30:G32)</totalsRowFormula>
    </tableColumn>
    <tableColumn id="7" xr3:uid="{00000000-0010-0000-0200-000007000000}" name="Month 5" totalsRowFunction="custom" dataDxfId="192" totalsRowDxfId="191">
      <totalsRowFormula>SUM(H30:H32)</totalsRowFormula>
    </tableColumn>
    <tableColumn id="8" xr3:uid="{00000000-0010-0000-0200-000008000000}" name="Month 6" totalsRowFunction="custom" dataDxfId="190" totalsRowDxfId="189">
      <totalsRowFormula>SUM(I30:I32)</totalsRowFormula>
    </tableColumn>
    <tableColumn id="9" xr3:uid="{00000000-0010-0000-0200-000009000000}" name="Month 7" totalsRowFunction="custom" dataDxfId="188" totalsRowDxfId="187">
      <totalsRowFormula>SUM(J30:J32)</totalsRowFormula>
    </tableColumn>
    <tableColumn id="10" xr3:uid="{00000000-0010-0000-0200-00000A000000}" name="Month 8" totalsRowFunction="custom" dataDxfId="186" totalsRowDxfId="185">
      <totalsRowFormula>SUM(K30:K32)</totalsRowFormula>
    </tableColumn>
    <tableColumn id="11" xr3:uid="{00000000-0010-0000-0200-00000B000000}" name="Month 9" totalsRowFunction="custom" dataDxfId="184" totalsRowDxfId="183">
      <totalsRowFormula>SUM(L30:L32)</totalsRowFormula>
    </tableColumn>
    <tableColumn id="12" xr3:uid="{00000000-0010-0000-0200-00000C000000}" name="Month 10" totalsRowFunction="custom" dataDxfId="182" totalsRowDxfId="181">
      <totalsRowFormula>SUM(M30:M32)</totalsRowFormula>
    </tableColumn>
    <tableColumn id="13" xr3:uid="{00000000-0010-0000-0200-00000D000000}" name="Month 11" totalsRowFunction="custom" dataDxfId="180" totalsRowDxfId="179">
      <totalsRowFormula>SUM(N30:N32)</totalsRowFormula>
    </tableColumn>
    <tableColumn id="14" xr3:uid="{00000000-0010-0000-0200-00000E000000}" name="Month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il percent of Direct Sales, and monthly amounts. Monthly Totals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GENT/BROKER ITEMS" totalsRowLabel="Agent/Broker Total $(000)" dataDxfId="172" totalsRowDxfId="171"/>
    <tableColumn id="2" xr3:uid="{00000000-0010-0000-0300-000002000000}" name="Rate" dataDxfId="170" totalsRowDxfId="169"/>
    <tableColumn id="3" xr3:uid="{00000000-0010-0000-0300-000003000000}" name="Month 1" totalsRowFunction="custom" dataDxfId="168" totalsRowDxfId="167">
      <totalsRowFormula>SUM(D37:D41)</totalsRowFormula>
    </tableColumn>
    <tableColumn id="4" xr3:uid="{00000000-0010-0000-0300-000004000000}" name="Month 2" totalsRowFunction="custom" dataDxfId="166" totalsRowDxfId="165">
      <totalsRowFormula>SUM(E37:E41)</totalsRowFormula>
    </tableColumn>
    <tableColumn id="5" xr3:uid="{00000000-0010-0000-0300-000005000000}" name="Month 3" totalsRowFunction="custom" dataDxfId="164" totalsRowDxfId="163">
      <totalsRowFormula>SUM(F37:F41)</totalsRowFormula>
    </tableColumn>
    <tableColumn id="6" xr3:uid="{00000000-0010-0000-0300-000006000000}" name="Month 4" totalsRowFunction="custom" dataDxfId="162" totalsRowDxfId="161">
      <totalsRowFormula>SUM(G37:G41)</totalsRowFormula>
    </tableColumn>
    <tableColumn id="7" xr3:uid="{00000000-0010-0000-0300-000007000000}" name="Month 5" totalsRowFunction="custom" dataDxfId="160" totalsRowDxfId="159">
      <totalsRowFormula>SUM(H37:H41)</totalsRowFormula>
    </tableColumn>
    <tableColumn id="8" xr3:uid="{00000000-0010-0000-0300-000008000000}" name="Month 6" totalsRowFunction="custom" dataDxfId="158" totalsRowDxfId="157">
      <totalsRowFormula>SUM(I37:I41)</totalsRowFormula>
    </tableColumn>
    <tableColumn id="9" xr3:uid="{00000000-0010-0000-0300-000009000000}" name="Month 7" totalsRowFunction="custom" dataDxfId="156" totalsRowDxfId="155">
      <totalsRowFormula>SUM(J37:J41)</totalsRowFormula>
    </tableColumn>
    <tableColumn id="10" xr3:uid="{00000000-0010-0000-0300-00000A000000}" name="Month 8" totalsRowFunction="custom" dataDxfId="154" totalsRowDxfId="153">
      <totalsRowFormula>SUM(K37:K41)</totalsRowFormula>
    </tableColumn>
    <tableColumn id="11" xr3:uid="{00000000-0010-0000-0300-00000B000000}" name="Month 9" totalsRowFunction="custom" dataDxfId="152" totalsRowDxfId="151">
      <totalsRowFormula>SUM(L37:L41)</totalsRowFormula>
    </tableColumn>
    <tableColumn id="12" xr3:uid="{00000000-0010-0000-0300-00000C000000}" name="Month 10" totalsRowFunction="custom" dataDxfId="150" totalsRowDxfId="149">
      <totalsRowFormula>SUM(M37:M41)</totalsRowFormula>
    </tableColumn>
    <tableColumn id="13" xr3:uid="{00000000-0010-0000-0300-00000D000000}" name="Month 11" totalsRowFunction="custom" dataDxfId="148" totalsRowDxfId="147">
      <totalsRowFormula>SUM(N37:N41)</totalsRowFormula>
    </tableColumn>
    <tableColumn id="14" xr3:uid="{00000000-0010-0000-0300-00000E000000}" name="Month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gent and Broker percent of Total Sales, and monthly amounts. Monthly Total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DISTRIBUTORS ITEMS" totalsRowLabel="Distributor Total $(000)" dataDxfId="140" totalsRowDxfId="139"/>
    <tableColumn id="2" xr3:uid="{00000000-0010-0000-0400-000002000000}" name="Rate" dataDxfId="138" totalsRowDxfId="137"/>
    <tableColumn id="3" xr3:uid="{00000000-0010-0000-0400-000003000000}" name="Month 1" totalsRowFunction="custom" dataDxfId="136" totalsRowDxfId="135">
      <totalsRowFormula>SUM(D45:D48)</totalsRowFormula>
    </tableColumn>
    <tableColumn id="4" xr3:uid="{00000000-0010-0000-0400-000004000000}" name="Month 2" totalsRowFunction="custom" dataDxfId="134" totalsRowDxfId="133">
      <totalsRowFormula>SUM(E45:E48)</totalsRowFormula>
    </tableColumn>
    <tableColumn id="5" xr3:uid="{00000000-0010-0000-0400-000005000000}" name="Month 3" totalsRowFunction="custom" dataDxfId="132" totalsRowDxfId="131">
      <totalsRowFormula>SUM(F45:F48)</totalsRowFormula>
    </tableColumn>
    <tableColumn id="6" xr3:uid="{00000000-0010-0000-0400-000006000000}" name="Month 4" totalsRowFunction="custom" dataDxfId="130" totalsRowDxfId="129">
      <totalsRowFormula>SUM(G45:G48)</totalsRowFormula>
    </tableColumn>
    <tableColumn id="7" xr3:uid="{00000000-0010-0000-0400-000007000000}" name="Month 5" totalsRowFunction="custom" dataDxfId="128" totalsRowDxfId="127">
      <totalsRowFormula>SUM(H45:H48)</totalsRowFormula>
    </tableColumn>
    <tableColumn id="8" xr3:uid="{00000000-0010-0000-0400-000008000000}" name="Month 6" totalsRowFunction="custom" dataDxfId="126" totalsRowDxfId="125">
      <totalsRowFormula>SUM(I45:I48)</totalsRowFormula>
    </tableColumn>
    <tableColumn id="9" xr3:uid="{00000000-0010-0000-0400-000009000000}" name="Month 7" totalsRowFunction="custom" dataDxfId="124" totalsRowDxfId="123">
      <totalsRowFormula>SUM(J45:J48)</totalsRowFormula>
    </tableColumn>
    <tableColumn id="10" xr3:uid="{00000000-0010-0000-0400-00000A000000}" name="Month 8" totalsRowFunction="custom" dataDxfId="122" totalsRowDxfId="121">
      <totalsRowFormula>SUM(K45:K48)</totalsRowFormula>
    </tableColumn>
    <tableColumn id="11" xr3:uid="{00000000-0010-0000-0400-00000B000000}" name="Month 9" totalsRowFunction="custom" dataDxfId="120" totalsRowDxfId="119">
      <totalsRowFormula>SUM(L45:L48)</totalsRowFormula>
    </tableColumn>
    <tableColumn id="12" xr3:uid="{00000000-0010-0000-0400-00000C000000}" name="Month 10" totalsRowFunction="custom" dataDxfId="118" totalsRowDxfId="117">
      <totalsRowFormula>SUM(M45:M48)</totalsRowFormula>
    </tableColumn>
    <tableColumn id="13" xr3:uid="{00000000-0010-0000-0400-00000D000000}" name="Month 11" totalsRowFunction="custom" dataDxfId="116" totalsRowDxfId="115">
      <totalsRowFormula>SUM(N45:N48)</totalsRowFormula>
    </tableColumn>
    <tableColumn id="14" xr3:uid="{00000000-0010-0000-0400-00000E000000}" name="Month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stributors percent of Total Sales, and monthly amounts. Monthly Total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tailer" displayName="Retailer"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RETAIL ITEMS" totalsRowLabel="Retailer Total $(000)" dataDxfId="108" totalsRowDxfId="107"/>
    <tableColumn id="2" xr3:uid="{00000000-0010-0000-0500-000002000000}" name="Rate" dataDxfId="106" totalsRowDxfId="105"/>
    <tableColumn id="3" xr3:uid="{00000000-0010-0000-0500-000003000000}" name="Month 1" totalsRowFunction="custom" dataDxfId="104" totalsRowDxfId="103">
      <totalsRowFormula>SUM(D52:D55)</totalsRowFormula>
    </tableColumn>
    <tableColumn id="4" xr3:uid="{00000000-0010-0000-0500-000004000000}" name="Month 2" totalsRowFunction="custom" dataDxfId="102" totalsRowDxfId="101">
      <totalsRowFormula>SUM(E52:E55)</totalsRowFormula>
    </tableColumn>
    <tableColumn id="5" xr3:uid="{00000000-0010-0000-0500-000005000000}" name="Month 3" totalsRowFunction="custom" dataDxfId="100" totalsRowDxfId="99">
      <totalsRowFormula>SUM(F52:F55)</totalsRowFormula>
    </tableColumn>
    <tableColumn id="6" xr3:uid="{00000000-0010-0000-0500-000006000000}" name="Month 4" totalsRowFunction="custom" dataDxfId="98" totalsRowDxfId="97">
      <totalsRowFormula>SUM(G52:G55)</totalsRowFormula>
    </tableColumn>
    <tableColumn id="7" xr3:uid="{00000000-0010-0000-0500-000007000000}" name="Month 5" totalsRowFunction="custom" dataDxfId="96" totalsRowDxfId="95">
      <totalsRowFormula>SUM(H52:H55)</totalsRowFormula>
    </tableColumn>
    <tableColumn id="8" xr3:uid="{00000000-0010-0000-0500-000008000000}" name="Month 6" totalsRowFunction="custom" dataDxfId="94" totalsRowDxfId="93">
      <totalsRowFormula>SUM(I52:I55)</totalsRowFormula>
    </tableColumn>
    <tableColumn id="9" xr3:uid="{00000000-0010-0000-0500-000009000000}" name="Month 7" totalsRowFunction="custom" dataDxfId="92" totalsRowDxfId="91">
      <totalsRowFormula>SUM(J52:J55)</totalsRowFormula>
    </tableColumn>
    <tableColumn id="10" xr3:uid="{00000000-0010-0000-0500-00000A000000}" name="Month 8" totalsRowFunction="custom" dataDxfId="90" totalsRowDxfId="89">
      <totalsRowFormula>SUM(K52:K55)</totalsRowFormula>
    </tableColumn>
    <tableColumn id="11" xr3:uid="{00000000-0010-0000-0500-00000B000000}" name="Month 9" totalsRowFunction="custom" dataDxfId="88" totalsRowDxfId="87">
      <totalsRowFormula>SUM(L52:L55)</totalsRowFormula>
    </tableColumn>
    <tableColumn id="12" xr3:uid="{00000000-0010-0000-0500-00000C000000}" name="Month 10" totalsRowFunction="custom" dataDxfId="86" totalsRowDxfId="85">
      <totalsRowFormula>SUM(M52:M55)</totalsRowFormula>
    </tableColumn>
    <tableColumn id="13" xr3:uid="{00000000-0010-0000-0500-00000D000000}" name="Month 11" totalsRowFunction="custom" dataDxfId="84" totalsRowDxfId="83">
      <totalsRowFormula>SUM(N52:N55)</totalsRowFormula>
    </tableColumn>
    <tableColumn id="14" xr3:uid="{00000000-0010-0000-0500-00000E000000}" name="Month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Retailers percent of Total Sales, and monthly amounts. Monthly Totals are auto calculated"/>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CUSTOMER ACQUISTION &amp; RETENTION (CAR) ITEMS" totalsRowLabel="CAR Total $(000)" dataDxfId="76" totalsRowDxfId="75"/>
    <tableColumn id="2" xr3:uid="{00000000-0010-0000-0600-000002000000}" name="Rate" dataDxfId="74" totalsRowDxfId="73"/>
    <tableColumn id="3" xr3:uid="{00000000-0010-0000-0600-000003000000}" name="Month 1" totalsRowFunction="custom" dataDxfId="72" totalsRowDxfId="71">
      <totalsRowFormula>SUM(D59:D61)</totalsRowFormula>
    </tableColumn>
    <tableColumn id="4" xr3:uid="{00000000-0010-0000-0600-000004000000}" name="Month 2" totalsRowFunction="custom" dataDxfId="70" totalsRowDxfId="69">
      <totalsRowFormula>SUM(E59:E61)</totalsRowFormula>
    </tableColumn>
    <tableColumn id="5" xr3:uid="{00000000-0010-0000-0600-000005000000}" name="Month 3" totalsRowFunction="custom" dataDxfId="68" totalsRowDxfId="67">
      <totalsRowFormula>SUM(F59:F61)</totalsRowFormula>
    </tableColumn>
    <tableColumn id="6" xr3:uid="{00000000-0010-0000-0600-000006000000}" name="Month 4" totalsRowFunction="custom" dataDxfId="66" totalsRowDxfId="65">
      <totalsRowFormula>SUM(G59:G61)</totalsRowFormula>
    </tableColumn>
    <tableColumn id="7" xr3:uid="{00000000-0010-0000-0600-000007000000}" name="Month 5" totalsRowFunction="custom" dataDxfId="64" totalsRowDxfId="63">
      <totalsRowFormula>SUM(H59:H61)</totalsRowFormula>
    </tableColumn>
    <tableColumn id="8" xr3:uid="{00000000-0010-0000-0600-000008000000}" name="Month 6" totalsRowFunction="custom" dataDxfId="62" totalsRowDxfId="61">
      <totalsRowFormula>SUM(I59:I61)</totalsRowFormula>
    </tableColumn>
    <tableColumn id="9" xr3:uid="{00000000-0010-0000-0600-000009000000}" name="Month 7" totalsRowFunction="custom" dataDxfId="60" totalsRowDxfId="59">
      <totalsRowFormula>SUM(J59:J61)</totalsRowFormula>
    </tableColumn>
    <tableColumn id="10" xr3:uid="{00000000-0010-0000-0600-00000A000000}" name="Month 8" totalsRowFunction="custom" dataDxfId="58" totalsRowDxfId="57">
      <totalsRowFormula>SUM(K59:K61)</totalsRowFormula>
    </tableColumn>
    <tableColumn id="11" xr3:uid="{00000000-0010-0000-0600-00000B000000}" name="Month 9" totalsRowFunction="custom" dataDxfId="56" totalsRowDxfId="55">
      <totalsRowFormula>SUM(L59:L61)</totalsRowFormula>
    </tableColumn>
    <tableColumn id="12" xr3:uid="{00000000-0010-0000-0600-00000C000000}" name="Month 10" totalsRowFunction="custom" dataDxfId="54" totalsRowDxfId="53">
      <totalsRowFormula>SUM(M59:M61)</totalsRowFormula>
    </tableColumn>
    <tableColumn id="13" xr3:uid="{00000000-0010-0000-0600-00000D000000}" name="Month 11" totalsRowFunction="custom" dataDxfId="52" totalsRowDxfId="51">
      <totalsRowFormula>SUM(N59:N61)</totalsRowFormula>
    </tableColumn>
    <tableColumn id="14" xr3:uid="{00000000-0010-0000-0600-00000E000000}" name="Month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nd monthly amounts. Monthly Totals are auto calculated"/>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HER EXPENSE ITEMS" totalsRowLabel="Other Expenses Total $(000)" dataDxfId="44" totalsRowDxfId="43"/>
    <tableColumn id="2" xr3:uid="{00000000-0010-0000-0700-000002000000}" name="Rate" dataDxfId="42" totalsRowDxfId="41"/>
    <tableColumn id="3" xr3:uid="{00000000-0010-0000-0700-000003000000}" name="Month 1" totalsRowFunction="custom" dataDxfId="40" totalsRowDxfId="39">
      <totalsRowFormula>SUM(D65:D67)</totalsRowFormula>
    </tableColumn>
    <tableColumn id="4" xr3:uid="{00000000-0010-0000-0700-000004000000}" name="Month 2" totalsRowFunction="custom" dataDxfId="38" totalsRowDxfId="37">
      <totalsRowFormula>SUM(E65:E67)</totalsRowFormula>
    </tableColumn>
    <tableColumn id="5" xr3:uid="{00000000-0010-0000-0700-000005000000}" name="Month 3" totalsRowFunction="custom" dataDxfId="36" totalsRowDxfId="35">
      <totalsRowFormula>SUM(F65:F67)</totalsRowFormula>
    </tableColumn>
    <tableColumn id="6" xr3:uid="{00000000-0010-0000-0700-000006000000}" name="Month 4" totalsRowFunction="custom" dataDxfId="34" totalsRowDxfId="33">
      <totalsRowFormula>SUM(G65:G67)</totalsRowFormula>
    </tableColumn>
    <tableColumn id="7" xr3:uid="{00000000-0010-0000-0700-000007000000}" name="Month 5" totalsRowFunction="custom" dataDxfId="32" totalsRowDxfId="31">
      <totalsRowFormula>SUM(H65:H67)</totalsRowFormula>
    </tableColumn>
    <tableColumn id="8" xr3:uid="{00000000-0010-0000-0700-000008000000}" name="Month 6" totalsRowFunction="custom" dataDxfId="30" totalsRowDxfId="29">
      <totalsRowFormula>SUM(I65:I67)</totalsRowFormula>
    </tableColumn>
    <tableColumn id="9" xr3:uid="{00000000-0010-0000-0700-000009000000}" name="Month 7" totalsRowFunction="custom" dataDxfId="28" totalsRowDxfId="27">
      <totalsRowFormula>SUM(J65:J67)</totalsRowFormula>
    </tableColumn>
    <tableColumn id="10" xr3:uid="{00000000-0010-0000-0700-00000A000000}" name="Month 8" totalsRowFunction="custom" dataDxfId="26" totalsRowDxfId="25">
      <totalsRowFormula>SUM(K65:K67)</totalsRowFormula>
    </tableColumn>
    <tableColumn id="11" xr3:uid="{00000000-0010-0000-0700-00000B000000}" name="Month 9" totalsRowFunction="custom" dataDxfId="24" totalsRowDxfId="23">
      <totalsRowFormula>SUM(L65:L67)</totalsRowFormula>
    </tableColumn>
    <tableColumn id="12" xr3:uid="{00000000-0010-0000-0700-00000C000000}" name="Month 10" totalsRowFunction="custom" dataDxfId="22" totalsRowDxfId="21">
      <totalsRowFormula>SUM(M65:M67)</totalsRowFormula>
    </tableColumn>
    <tableColumn id="13" xr3:uid="{00000000-0010-0000-0700-00000D000000}" name="Month 11" totalsRowFunction="custom" dataDxfId="20" totalsRowDxfId="19">
      <totalsRowFormula>SUM(N65:N67)</totalsRowFormula>
    </tableColumn>
    <tableColumn id="14" xr3:uid="{00000000-0010-0000-0700-00000E000000}" name="Month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nter or modify Other Expenses items, rates, and monthly amounts. Monthly Totals are auto calculated"/>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nel Items" dataDxfId="13"/>
    <tableColumn id="2" xr3:uid="{00000000-0010-0000-0800-000002000000}" name="Rate" dataDxfId="12"/>
    <tableColumn id="3" xr3:uid="{00000000-0010-0000-0800-000003000000}" name="Month 1" dataDxfId="11"/>
    <tableColumn id="4" xr3:uid="{00000000-0010-0000-0800-000004000000}" name="Month 2" dataDxfId="10"/>
    <tableColumn id="5" xr3:uid="{00000000-0010-0000-0800-000005000000}" name="Month 3" dataDxfId="9"/>
    <tableColumn id="6" xr3:uid="{00000000-0010-0000-0800-000006000000}" name="Month 4" dataDxfId="8"/>
    <tableColumn id="7" xr3:uid="{00000000-0010-0000-0800-000007000000}" name="Month 5" dataDxfId="7"/>
    <tableColumn id="8" xr3:uid="{00000000-0010-0000-0800-000008000000}" name="Month 6" dataDxfId="6"/>
    <tableColumn id="9" xr3:uid="{00000000-0010-0000-0800-000009000000}" name="Month 7" dataDxfId="5"/>
    <tableColumn id="10" xr3:uid="{00000000-0010-0000-0800-00000A000000}" name="Month 8" dataDxfId="4"/>
    <tableColumn id="11" xr3:uid="{00000000-0010-0000-0800-00000B000000}" name="Month 9" dataDxfId="3"/>
    <tableColumn id="12" xr3:uid="{00000000-0010-0000-0800-00000C000000}" name="Month 10" dataDxfId="2"/>
    <tableColumn id="13" xr3:uid="{00000000-0010-0000-0800-00000D000000}" name="Month 11" dataDxfId="1"/>
    <tableColumn id="14" xr3:uid="{00000000-0010-0000-0800-00000E000000}" name="Month 12" dataDxfId="0"/>
  </tableColumns>
  <tableStyleInfo showFirstColumn="0" showLastColumn="0" showRowStripes="0" showColumnStripes="0"/>
  <extLst>
    <ext xmlns:x14="http://schemas.microsoft.com/office/spreadsheetml/2009/9/main" uri="{504A1905-F514-4f6f-8877-14C23A59335A}">
      <x14:table altTextSummary="Enter or modify items and rates. Monthly amounts, Personnel percent of Total Sales, and Monthly Totals are auto calculated"/>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3.xml.rels><?xml version="1.0" encoding="UTF-8" standalone="yes"?>
<Relationships xmlns="http://schemas.openxmlformats.org/package/2006/relationships"><Relationship Id="rId8" Type="http://schemas.openxmlformats.org/officeDocument/2006/relationships/hyperlink" Target="https://bijnorbusiness.com/home-based-business-ideas-zero-investment-high-profit/" TargetMode="External"/><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3" Type="http://schemas.openxmlformats.org/officeDocument/2006/relationships/hyperlink" Target="https://bijnorbusiness.com/best-products-to-sell-online-quick-business-ideas/"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2.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130" zoomScaleNormal="130" zoomScalePageLayoutView="130" workbookViewId="0">
      <selection activeCell="B7" sqref="B7"/>
    </sheetView>
  </sheetViews>
  <sheetFormatPr defaultColWidth="8.75" defaultRowHeight="13.5" x14ac:dyDescent="0.25"/>
  <cols>
    <col min="1" max="1" width="2.375" customWidth="1"/>
    <col min="2" max="2" width="80.625" customWidth="1"/>
    <col min="3" max="3" width="2.625" customWidth="1"/>
  </cols>
  <sheetData>
    <row r="1" spans="2:2" ht="20.25" x14ac:dyDescent="0.3">
      <c r="B1" s="6" t="s">
        <v>64</v>
      </c>
    </row>
    <row r="2" spans="2:2" ht="30" customHeight="1" x14ac:dyDescent="0.25">
      <c r="B2" s="7" t="s">
        <v>95</v>
      </c>
    </row>
    <row r="3" spans="2:2" ht="30" customHeight="1" x14ac:dyDescent="0.25">
      <c r="B3" s="7" t="s">
        <v>65</v>
      </c>
    </row>
    <row r="4" spans="2:2" ht="30" customHeight="1" x14ac:dyDescent="0.25">
      <c r="B4" s="7" t="s">
        <v>70</v>
      </c>
    </row>
    <row r="5" spans="2:2" ht="35.25" customHeight="1" x14ac:dyDescent="0.25">
      <c r="B5" s="8" t="s">
        <v>66</v>
      </c>
    </row>
    <row r="6" spans="2:2" ht="45" x14ac:dyDescent="0.25">
      <c r="B6" s="7" t="s">
        <v>67</v>
      </c>
    </row>
    <row r="7" spans="2:2" ht="42.75" customHeight="1" x14ac:dyDescent="0.25">
      <c r="B7" s="7" t="s">
        <v>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85" zoomScaleNormal="85" zoomScalePageLayoutView="92" workbookViewId="0">
      <pane ySplit="3" topLeftCell="A7" activePane="bottomLeft" state="frozen"/>
      <selection pane="bottomLeft" activeCell="A10" sqref="A10:XFD10"/>
    </sheetView>
  </sheetViews>
  <sheetFormatPr defaultColWidth="8.75" defaultRowHeight="19.5" customHeight="1" x14ac:dyDescent="0.3"/>
  <cols>
    <col min="1" max="1" width="2" style="9" customWidth="1"/>
    <col min="2" max="2" width="72" style="15" customWidth="1"/>
    <col min="3" max="15" width="17.375" style="14" customWidth="1"/>
    <col min="16" max="16" width="0.625" style="14" hidden="1" customWidth="1"/>
    <col min="17" max="17" width="15" style="14" customWidth="1"/>
    <col min="18" max="18" width="2.25" style="14" customWidth="1"/>
    <col min="19" max="19" width="19" style="14" customWidth="1"/>
    <col min="20" max="20" width="2.25" style="14" customWidth="1"/>
    <col min="21" max="16384" width="8.75" style="1"/>
  </cols>
  <sheetData>
    <row r="1" spans="1:21" ht="193.9" customHeight="1" x14ac:dyDescent="0.3">
      <c r="A1" s="9" t="s">
        <v>69</v>
      </c>
      <c r="B1" s="191"/>
      <c r="C1" s="191"/>
      <c r="D1" s="191"/>
      <c r="E1" s="191"/>
      <c r="F1" s="191"/>
      <c r="G1" s="191"/>
      <c r="H1" s="191"/>
      <c r="I1" s="191"/>
      <c r="J1" s="191"/>
      <c r="K1" s="191"/>
      <c r="L1" s="191"/>
      <c r="M1" s="191"/>
      <c r="N1" s="191"/>
      <c r="O1" s="191"/>
      <c r="P1" s="191"/>
      <c r="Q1" s="191"/>
      <c r="R1" s="191"/>
      <c r="S1" s="191"/>
      <c r="T1" s="191"/>
    </row>
    <row r="2" spans="1:21" s="22" customFormat="1" ht="49.9" customHeight="1" x14ac:dyDescent="0.3">
      <c r="A2" s="19" t="s">
        <v>71</v>
      </c>
      <c r="B2" s="20" t="s">
        <v>63</v>
      </c>
      <c r="C2" s="18" t="s">
        <v>0</v>
      </c>
      <c r="D2" s="18" t="s">
        <v>1</v>
      </c>
      <c r="E2" s="18" t="s">
        <v>2</v>
      </c>
      <c r="F2" s="18" t="s">
        <v>3</v>
      </c>
      <c r="G2" s="18" t="s">
        <v>4</v>
      </c>
      <c r="H2" s="18" t="s">
        <v>5</v>
      </c>
      <c r="I2" s="18" t="s">
        <v>6</v>
      </c>
      <c r="J2" s="18" t="s">
        <v>7</v>
      </c>
      <c r="K2" s="18" t="s">
        <v>8</v>
      </c>
      <c r="L2" s="18" t="s">
        <v>9</v>
      </c>
      <c r="M2" s="18" t="s">
        <v>10</v>
      </c>
      <c r="N2" s="18" t="s">
        <v>11</v>
      </c>
      <c r="O2" s="18" t="s">
        <v>12</v>
      </c>
      <c r="P2" s="21"/>
      <c r="Q2" s="192" t="s">
        <v>13</v>
      </c>
      <c r="R2" s="193"/>
      <c r="S2" s="193"/>
      <c r="T2" s="193"/>
    </row>
    <row r="3" spans="1:21" s="2" customFormat="1" ht="49.9" customHeight="1" x14ac:dyDescent="0.25">
      <c r="A3" s="23" t="s">
        <v>72</v>
      </c>
      <c r="B3" s="24" t="s">
        <v>47</v>
      </c>
      <c r="C3" s="25" t="s">
        <v>63</v>
      </c>
      <c r="D3" s="26" t="s">
        <v>56</v>
      </c>
      <c r="E3" s="26" t="s">
        <v>57</v>
      </c>
      <c r="F3" s="26" t="s">
        <v>58</v>
      </c>
      <c r="G3" s="26" t="s">
        <v>59</v>
      </c>
      <c r="H3" s="26" t="s">
        <v>60</v>
      </c>
      <c r="I3" s="26">
        <v>1500</v>
      </c>
      <c r="J3" s="26">
        <v>1500</v>
      </c>
      <c r="K3" s="26" t="s">
        <v>61</v>
      </c>
      <c r="L3" s="26" t="s">
        <v>62</v>
      </c>
      <c r="M3" s="26">
        <v>2000</v>
      </c>
      <c r="N3" s="26">
        <v>2000</v>
      </c>
      <c r="O3" s="26">
        <v>2000</v>
      </c>
      <c r="P3" s="27"/>
      <c r="Q3" s="194">
        <f>SUM(D3:O3)</f>
        <v>9000</v>
      </c>
      <c r="R3" s="195"/>
      <c r="S3" s="195"/>
      <c r="T3" s="195"/>
      <c r="U3" s="5"/>
    </row>
    <row r="4" spans="1:21" s="35" customFormat="1" ht="15" hidden="1" customHeight="1" x14ac:dyDescent="0.3">
      <c r="A4" s="28" t="s">
        <v>73</v>
      </c>
      <c r="B4" s="29" t="s">
        <v>75</v>
      </c>
      <c r="C4" s="30" t="s">
        <v>0</v>
      </c>
      <c r="D4" s="30" t="s">
        <v>1</v>
      </c>
      <c r="E4" s="30" t="s">
        <v>2</v>
      </c>
      <c r="F4" s="30" t="s">
        <v>3</v>
      </c>
      <c r="G4" s="30" t="s">
        <v>4</v>
      </c>
      <c r="H4" s="30" t="s">
        <v>5</v>
      </c>
      <c r="I4" s="30" t="s">
        <v>6</v>
      </c>
      <c r="J4" s="30" t="s">
        <v>7</v>
      </c>
      <c r="K4" s="30" t="s">
        <v>8</v>
      </c>
      <c r="L4" s="30" t="s">
        <v>9</v>
      </c>
      <c r="M4" s="30" t="s">
        <v>10</v>
      </c>
      <c r="N4" s="30" t="s">
        <v>11</v>
      </c>
      <c r="O4" s="30" t="s">
        <v>12</v>
      </c>
      <c r="P4" s="31"/>
      <c r="Q4" s="32"/>
      <c r="R4" s="33"/>
      <c r="S4" s="34"/>
      <c r="T4" s="33"/>
    </row>
    <row r="5" spans="1:21" s="40" customFormat="1" ht="49.9" customHeight="1" x14ac:dyDescent="0.3">
      <c r="A5" s="9"/>
      <c r="B5" s="36" t="s">
        <v>46</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202"/>
      <c r="R5" s="203"/>
      <c r="S5" s="203"/>
      <c r="T5" s="203"/>
    </row>
    <row r="6" spans="1:21" s="45" customFormat="1" ht="49.9" customHeight="1" x14ac:dyDescent="0.4">
      <c r="A6" s="41"/>
      <c r="B6" s="42" t="s">
        <v>14</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204"/>
      <c r="R6" s="205"/>
      <c r="S6" s="205"/>
      <c r="T6" s="205"/>
    </row>
    <row r="7" spans="1:21" s="2" customFormat="1" ht="49.9" customHeight="1" x14ac:dyDescent="0.3">
      <c r="A7" s="11"/>
      <c r="B7" s="46" t="s">
        <v>15</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SUM('Channel Marketing Budget'!$D7:$O7)</f>
        <v>300</v>
      </c>
      <c r="R7" s="51"/>
      <c r="S7" s="51"/>
      <c r="T7" s="51"/>
    </row>
    <row r="8" spans="1:21" s="2" customFormat="1" ht="49.9" customHeight="1" x14ac:dyDescent="0.3">
      <c r="A8" s="11"/>
      <c r="B8" s="42" t="s">
        <v>16</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SUM('Channel Marketing Budget'!$D8:$O8)</f>
        <v>16.950000000000003</v>
      </c>
      <c r="R8" s="55"/>
      <c r="S8" s="55"/>
      <c r="T8" s="55"/>
    </row>
    <row r="9" spans="1:21" s="2" customFormat="1" ht="49.9" customHeight="1" x14ac:dyDescent="0.3">
      <c r="A9" s="11"/>
      <c r="B9" s="56" t="s">
        <v>17</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2" customFormat="1" ht="49.9" customHeight="1" x14ac:dyDescent="0.3">
      <c r="A10" s="179" t="s">
        <v>74</v>
      </c>
      <c r="B10" s="173" t="s">
        <v>85</v>
      </c>
      <c r="C10" s="18" t="s">
        <v>0</v>
      </c>
      <c r="D10" s="18" t="s">
        <v>1</v>
      </c>
      <c r="E10" s="18" t="s">
        <v>2</v>
      </c>
      <c r="F10" s="18" t="s">
        <v>3</v>
      </c>
      <c r="G10" s="18" t="s">
        <v>4</v>
      </c>
      <c r="H10" s="18" t="s">
        <v>5</v>
      </c>
      <c r="I10" s="18" t="s">
        <v>6</v>
      </c>
      <c r="J10" s="18" t="s">
        <v>7</v>
      </c>
      <c r="K10" s="18" t="s">
        <v>8</v>
      </c>
      <c r="L10" s="18" t="s">
        <v>9</v>
      </c>
      <c r="M10" s="18" t="s">
        <v>10</v>
      </c>
      <c r="N10" s="18" t="s">
        <v>11</v>
      </c>
      <c r="O10" s="18" t="s">
        <v>12</v>
      </c>
      <c r="P10" s="180"/>
      <c r="Q10" s="174"/>
      <c r="R10" s="175"/>
      <c r="S10" s="175"/>
      <c r="T10" s="181"/>
    </row>
    <row r="11" spans="1:21" s="45" customFormat="1" ht="49.9" customHeight="1" x14ac:dyDescent="0.4">
      <c r="A11" s="41"/>
      <c r="B11" s="63" t="s">
        <v>48</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 customHeight="1" x14ac:dyDescent="0.25">
      <c r="A12" s="11"/>
      <c r="B12" s="70" t="s">
        <v>45</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 customHeight="1" x14ac:dyDescent="0.25">
      <c r="A13" s="11"/>
      <c r="B13" s="42" t="s">
        <v>14</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SUM('Channel Marketing Budget'!$D13:$O13)</f>
        <v>19.5</v>
      </c>
      <c r="R13" s="77"/>
      <c r="S13" s="77"/>
      <c r="T13" s="77"/>
    </row>
    <row r="14" spans="1:21" s="2" customFormat="1" ht="49.9" customHeight="1" x14ac:dyDescent="0.25">
      <c r="A14" s="11"/>
      <c r="B14" s="70" t="s">
        <v>18</v>
      </c>
      <c r="C14" s="71"/>
      <c r="D14" s="71">
        <v>25</v>
      </c>
      <c r="E14" s="71">
        <v>10</v>
      </c>
      <c r="F14" s="71">
        <v>25</v>
      </c>
      <c r="G14" s="71">
        <v>10</v>
      </c>
      <c r="H14" s="71">
        <v>25</v>
      </c>
      <c r="I14" s="71">
        <v>10</v>
      </c>
      <c r="J14" s="71">
        <v>25</v>
      </c>
      <c r="K14" s="71">
        <v>10</v>
      </c>
      <c r="L14" s="71">
        <v>25</v>
      </c>
      <c r="M14" s="71">
        <v>10</v>
      </c>
      <c r="N14" s="71">
        <v>25</v>
      </c>
      <c r="O14" s="71">
        <v>10</v>
      </c>
      <c r="P14" s="73"/>
      <c r="Q14" s="78">
        <f>SUM('Channel Marketing Budget'!$D14:$O14)</f>
        <v>210</v>
      </c>
      <c r="R14" s="79"/>
      <c r="S14" s="79"/>
      <c r="T14" s="79"/>
    </row>
    <row r="15" spans="1:21" s="2" customFormat="1" ht="49.9" customHeight="1" x14ac:dyDescent="0.25">
      <c r="A15" s="11"/>
      <c r="B15" s="42" t="s">
        <v>16</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SUM('Channel Marketing Budget'!$D15:$O15)</f>
        <v>2.1629999999999998</v>
      </c>
      <c r="R15" s="77"/>
      <c r="S15" s="77"/>
      <c r="T15" s="77"/>
    </row>
    <row r="16" spans="1:21" s="2" customFormat="1" ht="49.9" customHeight="1" x14ac:dyDescent="0.25">
      <c r="A16" s="11"/>
      <c r="B16" s="70" t="s">
        <v>19</v>
      </c>
      <c r="C16" s="71"/>
      <c r="D16" s="71">
        <v>25</v>
      </c>
      <c r="E16" s="71">
        <v>10</v>
      </c>
      <c r="F16" s="71">
        <v>25</v>
      </c>
      <c r="G16" s="71">
        <v>10</v>
      </c>
      <c r="H16" s="71">
        <v>25</v>
      </c>
      <c r="I16" s="71">
        <v>10</v>
      </c>
      <c r="J16" s="71">
        <v>25</v>
      </c>
      <c r="K16" s="71">
        <v>10</v>
      </c>
      <c r="L16" s="71">
        <v>25</v>
      </c>
      <c r="M16" s="71">
        <v>10</v>
      </c>
      <c r="N16" s="71">
        <v>25</v>
      </c>
      <c r="O16" s="71">
        <v>10</v>
      </c>
      <c r="P16" s="80"/>
      <c r="Q16" s="78">
        <f>SUM('Channel Marketing Budget'!$D16:$O16)</f>
        <v>210</v>
      </c>
      <c r="R16" s="79"/>
      <c r="S16" s="79"/>
      <c r="T16" s="79"/>
    </row>
    <row r="17" spans="1:20" s="4" customFormat="1" ht="49.9" customHeight="1" x14ac:dyDescent="0.3">
      <c r="A17" s="12"/>
      <c r="B17" s="81" t="s">
        <v>20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2" customFormat="1" ht="49.9" customHeight="1" x14ac:dyDescent="0.25">
      <c r="A18" s="167" t="s">
        <v>76</v>
      </c>
      <c r="B18" s="173" t="s">
        <v>86</v>
      </c>
      <c r="C18" s="18" t="s">
        <v>0</v>
      </c>
      <c r="D18" s="18" t="s">
        <v>1</v>
      </c>
      <c r="E18" s="18" t="s">
        <v>2</v>
      </c>
      <c r="F18" s="18" t="s">
        <v>3</v>
      </c>
      <c r="G18" s="18" t="s">
        <v>4</v>
      </c>
      <c r="H18" s="18" t="s">
        <v>5</v>
      </c>
      <c r="I18" s="18" t="s">
        <v>6</v>
      </c>
      <c r="J18" s="18" t="s">
        <v>7</v>
      </c>
      <c r="K18" s="18" t="s">
        <v>8</v>
      </c>
      <c r="L18" s="18" t="s">
        <v>9</v>
      </c>
      <c r="M18" s="18" t="s">
        <v>10</v>
      </c>
      <c r="N18" s="18" t="s">
        <v>11</v>
      </c>
      <c r="O18" s="18" t="s">
        <v>12</v>
      </c>
      <c r="P18" s="176"/>
      <c r="Q18" s="177"/>
      <c r="R18" s="178"/>
      <c r="S18" s="178"/>
      <c r="T18" s="178"/>
    </row>
    <row r="19" spans="1:20" s="2" customFormat="1" ht="49.9" customHeight="1" x14ac:dyDescent="0.25">
      <c r="A19" s="11"/>
      <c r="B19" s="87" t="s">
        <v>87</v>
      </c>
      <c r="C19" s="66"/>
      <c r="D19" s="65">
        <v>0.25</v>
      </c>
      <c r="E19" s="65">
        <v>0.25</v>
      </c>
      <c r="F19" s="65">
        <v>0.25</v>
      </c>
      <c r="G19" s="65">
        <v>0.25</v>
      </c>
      <c r="H19" s="65">
        <v>0.25</v>
      </c>
      <c r="I19" s="65">
        <v>0.25</v>
      </c>
      <c r="J19" s="65">
        <v>0.25</v>
      </c>
      <c r="K19" s="65">
        <v>0.25</v>
      </c>
      <c r="L19" s="65">
        <v>0.25</v>
      </c>
      <c r="M19" s="65">
        <v>0.25</v>
      </c>
      <c r="N19" s="65">
        <v>0.25</v>
      </c>
      <c r="O19" s="65">
        <v>0.25</v>
      </c>
      <c r="P19" s="88"/>
      <c r="Q19" s="89"/>
      <c r="R19" s="90"/>
      <c r="S19" s="37"/>
      <c r="T19" s="90"/>
    </row>
    <row r="20" spans="1:20" s="2" customFormat="1" ht="49.9" customHeight="1" x14ac:dyDescent="0.25">
      <c r="A20" s="11"/>
      <c r="B20" s="42" t="s">
        <v>14</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1">
        <f>SUM('Channel Marketing Budget'!$D20:$O20)</f>
        <v>3</v>
      </c>
      <c r="R20" s="92"/>
      <c r="S20" s="92"/>
      <c r="T20" s="92"/>
    </row>
    <row r="21" spans="1:20" s="2" customFormat="1" ht="49.9" customHeight="1" x14ac:dyDescent="0.25">
      <c r="A21" s="11"/>
      <c r="B21" s="70" t="s">
        <v>55</v>
      </c>
      <c r="C21" s="71"/>
      <c r="D21" s="71">
        <v>500</v>
      </c>
      <c r="E21" s="71"/>
      <c r="F21" s="71"/>
      <c r="G21" s="71"/>
      <c r="H21" s="71"/>
      <c r="I21" s="71"/>
      <c r="J21" s="71"/>
      <c r="K21" s="71"/>
      <c r="L21" s="71"/>
      <c r="M21" s="71"/>
      <c r="N21" s="71"/>
      <c r="O21" s="71"/>
      <c r="P21" s="71"/>
      <c r="Q21" s="93">
        <f>SUM('Channel Marketing Budget'!$D21:$O21)</f>
        <v>500</v>
      </c>
      <c r="R21" s="94"/>
      <c r="S21" s="94"/>
      <c r="T21" s="94"/>
    </row>
    <row r="22" spans="1:20" s="2" customFormat="1" ht="49.9" customHeight="1" x14ac:dyDescent="0.25">
      <c r="A22" s="11"/>
      <c r="B22" s="42" t="s">
        <v>21</v>
      </c>
      <c r="C22" s="43"/>
      <c r="D22" s="43">
        <v>10</v>
      </c>
      <c r="E22" s="43">
        <v>10</v>
      </c>
      <c r="F22" s="43">
        <v>10</v>
      </c>
      <c r="G22" s="43">
        <v>10</v>
      </c>
      <c r="H22" s="43">
        <v>10</v>
      </c>
      <c r="I22" s="43">
        <v>10</v>
      </c>
      <c r="J22" s="43">
        <v>10</v>
      </c>
      <c r="K22" s="43">
        <v>10</v>
      </c>
      <c r="L22" s="43">
        <v>10</v>
      </c>
      <c r="M22" s="43">
        <v>10</v>
      </c>
      <c r="N22" s="43">
        <v>10</v>
      </c>
      <c r="O22" s="43">
        <v>10</v>
      </c>
      <c r="P22" s="53"/>
      <c r="Q22" s="91">
        <f>SUM('Channel Marketing Budget'!$D22:$O22)</f>
        <v>120</v>
      </c>
      <c r="R22" s="92"/>
      <c r="S22" s="92"/>
      <c r="T22" s="92"/>
    </row>
    <row r="23" spans="1:20" s="2" customFormat="1" ht="49.9" customHeight="1" x14ac:dyDescent="0.25">
      <c r="A23" s="11"/>
      <c r="B23" s="70" t="s">
        <v>22</v>
      </c>
      <c r="C23" s="71"/>
      <c r="D23" s="71">
        <v>25</v>
      </c>
      <c r="E23" s="71"/>
      <c r="F23" s="71"/>
      <c r="G23" s="71"/>
      <c r="H23" s="71"/>
      <c r="I23" s="71"/>
      <c r="J23" s="71"/>
      <c r="K23" s="71"/>
      <c r="L23" s="71"/>
      <c r="M23" s="71"/>
      <c r="N23" s="71">
        <v>25</v>
      </c>
      <c r="O23" s="71"/>
      <c r="P23" s="95"/>
      <c r="Q23" s="93">
        <f>SUM('Channel Marketing Budget'!$D23:$O23)</f>
        <v>50</v>
      </c>
      <c r="R23" s="94"/>
      <c r="S23" s="94"/>
      <c r="T23" s="94"/>
    </row>
    <row r="24" spans="1:20" s="2" customFormat="1" ht="49.9" customHeight="1" x14ac:dyDescent="0.25">
      <c r="A24" s="11"/>
      <c r="B24" s="42" t="s">
        <v>96</v>
      </c>
      <c r="C24" s="43"/>
      <c r="D24" s="43"/>
      <c r="E24" s="43">
        <v>100</v>
      </c>
      <c r="F24" s="43"/>
      <c r="G24" s="43">
        <v>100</v>
      </c>
      <c r="H24" s="43"/>
      <c r="I24" s="43">
        <v>100</v>
      </c>
      <c r="J24" s="43"/>
      <c r="K24" s="43">
        <v>100</v>
      </c>
      <c r="L24" s="43"/>
      <c r="M24" s="43">
        <v>100</v>
      </c>
      <c r="N24" s="43"/>
      <c r="O24" s="43">
        <v>100</v>
      </c>
      <c r="P24" s="53"/>
      <c r="Q24" s="91">
        <f>SUM('Channel Marketing Budget'!$D24:$O24)</f>
        <v>600</v>
      </c>
      <c r="R24" s="92"/>
      <c r="S24" s="92"/>
      <c r="T24" s="92"/>
    </row>
    <row r="25" spans="1:20" s="2" customFormat="1" ht="49.9" customHeight="1" x14ac:dyDescent="0.25">
      <c r="A25" s="11"/>
      <c r="B25" s="70" t="s">
        <v>97</v>
      </c>
      <c r="C25" s="71"/>
      <c r="D25" s="71">
        <v>100</v>
      </c>
      <c r="E25" s="71"/>
      <c r="F25" s="71">
        <v>100</v>
      </c>
      <c r="G25" s="71"/>
      <c r="H25" s="71">
        <v>100</v>
      </c>
      <c r="I25" s="71"/>
      <c r="J25" s="71">
        <v>100</v>
      </c>
      <c r="K25" s="71"/>
      <c r="L25" s="71">
        <v>100</v>
      </c>
      <c r="M25" s="71"/>
      <c r="N25" s="71">
        <v>100</v>
      </c>
      <c r="O25" s="71"/>
      <c r="P25" s="95"/>
      <c r="Q25" s="93">
        <f>SUM('Channel Marketing Budget'!$D25:$O25)</f>
        <v>600</v>
      </c>
      <c r="R25" s="94"/>
      <c r="S25" s="94"/>
      <c r="T25" s="94"/>
    </row>
    <row r="26" spans="1:20" s="4" customFormat="1" ht="49.9" customHeight="1" x14ac:dyDescent="0.3">
      <c r="A26" s="12"/>
      <c r="B26" s="42" t="s">
        <v>98</v>
      </c>
      <c r="C26" s="43"/>
      <c r="D26" s="43"/>
      <c r="E26" s="43">
        <v>100</v>
      </c>
      <c r="F26" s="43"/>
      <c r="G26" s="43">
        <v>100</v>
      </c>
      <c r="H26" s="43">
        <v>100</v>
      </c>
      <c r="I26" s="43"/>
      <c r="J26" s="43"/>
      <c r="K26" s="43"/>
      <c r="L26" s="43">
        <v>100</v>
      </c>
      <c r="M26" s="43">
        <v>100</v>
      </c>
      <c r="N26" s="43"/>
      <c r="O26" s="43">
        <v>100</v>
      </c>
      <c r="P26" s="53"/>
      <c r="Q26" s="91">
        <f>SUM('Channel Marketing Budget'!$D26:$O26)</f>
        <v>600</v>
      </c>
      <c r="R26" s="92"/>
      <c r="S26" s="92"/>
      <c r="T26" s="92"/>
    </row>
    <row r="27" spans="1:20" s="4" customFormat="1" ht="49.9" customHeight="1" x14ac:dyDescent="0.3">
      <c r="A27" s="12"/>
      <c r="B27" s="96" t="s">
        <v>23</v>
      </c>
      <c r="C27" s="97"/>
      <c r="D27" s="98">
        <f t="shared" ref="D27:O27" si="9">SUM(D20:D23)</f>
        <v>535.25</v>
      </c>
      <c r="E27" s="98">
        <f t="shared" si="9"/>
        <v>10.25</v>
      </c>
      <c r="F27" s="98">
        <f t="shared" si="9"/>
        <v>10.25</v>
      </c>
      <c r="G27" s="98">
        <f t="shared" si="9"/>
        <v>10.25</v>
      </c>
      <c r="H27" s="98">
        <f t="shared" si="9"/>
        <v>10.25</v>
      </c>
      <c r="I27" s="98">
        <f t="shared" si="9"/>
        <v>10.25</v>
      </c>
      <c r="J27" s="98">
        <f t="shared" si="9"/>
        <v>10.25</v>
      </c>
      <c r="K27" s="98">
        <f t="shared" si="9"/>
        <v>10.25</v>
      </c>
      <c r="L27" s="98">
        <f t="shared" si="9"/>
        <v>10.25</v>
      </c>
      <c r="M27" s="98">
        <f t="shared" si="9"/>
        <v>10.25</v>
      </c>
      <c r="N27" s="98">
        <f t="shared" si="9"/>
        <v>35.25</v>
      </c>
      <c r="O27" s="98">
        <f t="shared" si="9"/>
        <v>10.25</v>
      </c>
      <c r="P27" s="99"/>
      <c r="Q27" s="78">
        <f>SUM(Q20:Q23)</f>
        <v>673</v>
      </c>
      <c r="R27" s="100"/>
      <c r="S27" s="101"/>
      <c r="T27" s="16"/>
    </row>
    <row r="28" spans="1:20" s="172" customFormat="1" ht="49.9" customHeight="1" x14ac:dyDescent="0.25">
      <c r="A28" s="167" t="s">
        <v>77</v>
      </c>
      <c r="B28" s="173" t="s">
        <v>88</v>
      </c>
      <c r="C28" s="18" t="s">
        <v>0</v>
      </c>
      <c r="D28" s="18" t="s">
        <v>1</v>
      </c>
      <c r="E28" s="18" t="s">
        <v>2</v>
      </c>
      <c r="F28" s="18" t="s">
        <v>3</v>
      </c>
      <c r="G28" s="18" t="s">
        <v>4</v>
      </c>
      <c r="H28" s="18" t="s">
        <v>5</v>
      </c>
      <c r="I28" s="18" t="s">
        <v>6</v>
      </c>
      <c r="J28" s="18" t="s">
        <v>7</v>
      </c>
      <c r="K28" s="18" t="s">
        <v>8</v>
      </c>
      <c r="L28" s="18" t="s">
        <v>9</v>
      </c>
      <c r="M28" s="18" t="s">
        <v>10</v>
      </c>
      <c r="N28" s="18" t="s">
        <v>11</v>
      </c>
      <c r="O28" s="18" t="s">
        <v>12</v>
      </c>
      <c r="P28" s="18"/>
      <c r="Q28" s="174"/>
      <c r="R28" s="175"/>
      <c r="S28" s="175"/>
      <c r="T28" s="175"/>
    </row>
    <row r="29" spans="1:20" s="2" customFormat="1" ht="49.9" customHeight="1" x14ac:dyDescent="0.25">
      <c r="A29" s="11"/>
      <c r="B29" s="87" t="s">
        <v>89</v>
      </c>
      <c r="C29" s="66"/>
      <c r="D29" s="65"/>
      <c r="E29" s="65"/>
      <c r="F29" s="65"/>
      <c r="G29" s="65"/>
      <c r="H29" s="65"/>
      <c r="I29" s="65"/>
      <c r="J29" s="65"/>
      <c r="K29" s="65"/>
      <c r="L29" s="65"/>
      <c r="M29" s="65"/>
      <c r="N29" s="65"/>
      <c r="O29" s="65"/>
      <c r="P29" s="66"/>
      <c r="Q29" s="67"/>
      <c r="R29" s="68"/>
      <c r="S29" s="68"/>
      <c r="T29" s="68"/>
    </row>
    <row r="30" spans="1:20" s="2" customFormat="1" ht="49.9" customHeight="1" x14ac:dyDescent="0.25">
      <c r="A30" s="11"/>
      <c r="B30" s="70" t="s">
        <v>15</v>
      </c>
      <c r="C30" s="102"/>
      <c r="D30" s="71"/>
      <c r="E30" s="71"/>
      <c r="F30" s="71"/>
      <c r="G30" s="71"/>
      <c r="H30" s="71"/>
      <c r="I30" s="71"/>
      <c r="J30" s="71"/>
      <c r="K30" s="71"/>
      <c r="L30" s="71"/>
      <c r="M30" s="71"/>
      <c r="N30" s="71"/>
      <c r="O30" s="71"/>
      <c r="P30" s="95"/>
      <c r="Q30" s="78">
        <f>SUM('Channel Marketing Budget'!$D30:$O30)</f>
        <v>0</v>
      </c>
      <c r="R30" s="98"/>
      <c r="S30" s="98"/>
      <c r="T30" s="98"/>
    </row>
    <row r="31" spans="1:20" s="4" customFormat="1" ht="49.9" customHeight="1" x14ac:dyDescent="0.3">
      <c r="A31" s="12"/>
      <c r="B31" s="42" t="s">
        <v>24</v>
      </c>
      <c r="C31" s="103"/>
      <c r="D31" s="43">
        <v>1000</v>
      </c>
      <c r="E31" s="43">
        <v>1000</v>
      </c>
      <c r="F31" s="43">
        <v>1000</v>
      </c>
      <c r="G31" s="43">
        <v>1000</v>
      </c>
      <c r="H31" s="43">
        <v>1000</v>
      </c>
      <c r="I31" s="43">
        <v>1000</v>
      </c>
      <c r="J31" s="43">
        <v>1000</v>
      </c>
      <c r="K31" s="43">
        <v>1000</v>
      </c>
      <c r="L31" s="43">
        <v>1000</v>
      </c>
      <c r="M31" s="43">
        <v>1000</v>
      </c>
      <c r="N31" s="43">
        <v>1000</v>
      </c>
      <c r="O31" s="43">
        <v>1000</v>
      </c>
      <c r="P31" s="53"/>
      <c r="Q31" s="189">
        <f>SUM('Channel Marketing Budget'!$D31:$O31)</f>
        <v>12000</v>
      </c>
      <c r="R31" s="190"/>
      <c r="S31" s="190"/>
      <c r="T31" s="190"/>
    </row>
    <row r="32" spans="1:20" s="3" customFormat="1" ht="49.9" customHeight="1" x14ac:dyDescent="0.3">
      <c r="A32" s="12"/>
      <c r="B32" s="70" t="s">
        <v>25</v>
      </c>
      <c r="C32" s="102"/>
      <c r="D32" s="71">
        <v>250</v>
      </c>
      <c r="E32" s="71">
        <v>250</v>
      </c>
      <c r="F32" s="71">
        <v>250</v>
      </c>
      <c r="G32" s="71">
        <v>250</v>
      </c>
      <c r="H32" s="71">
        <v>250</v>
      </c>
      <c r="I32" s="71">
        <v>250</v>
      </c>
      <c r="J32" s="71">
        <v>250</v>
      </c>
      <c r="K32" s="71">
        <v>250</v>
      </c>
      <c r="L32" s="71">
        <v>250</v>
      </c>
      <c r="M32" s="71">
        <v>250</v>
      </c>
      <c r="N32" s="71">
        <v>250</v>
      </c>
      <c r="O32" s="71">
        <v>250</v>
      </c>
      <c r="P32" s="95"/>
      <c r="Q32" s="187">
        <f>SUM('Channel Marketing Budget'!$D32:$O32)</f>
        <v>3000</v>
      </c>
      <c r="R32" s="188"/>
      <c r="S32" s="188"/>
      <c r="T32" s="188"/>
    </row>
    <row r="33" spans="1:20" s="3" customFormat="1" ht="49.9" customHeight="1" x14ac:dyDescent="0.3">
      <c r="A33" s="12"/>
      <c r="B33" s="42" t="s">
        <v>26</v>
      </c>
      <c r="C33" s="103"/>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189">
        <f>SUM(Q30:Q32)</f>
        <v>15000</v>
      </c>
      <c r="R33" s="190"/>
      <c r="S33" s="190"/>
      <c r="T33" s="190"/>
    </row>
    <row r="34" spans="1:20" s="2" customFormat="1" ht="49.9" customHeight="1" x14ac:dyDescent="0.3">
      <c r="A34" s="86" t="s">
        <v>78</v>
      </c>
      <c r="B34" s="104" t="s">
        <v>27</v>
      </c>
      <c r="C34" s="105"/>
      <c r="D34" s="106">
        <f>SUM(DirectMail[[#Totals],[Month 1]],InternetMarketing[[#Totals],[Month 1]],DirectMarketing[[#Totals],[Month 1]])</f>
        <v>1839</v>
      </c>
      <c r="E34" s="106">
        <f>SUM(DirectMail[[#Totals],[Month 2]],InternetMarketing[[#Totals],[Month 2]],DirectMarketing[[#Totals],[Month 2]])</f>
        <v>1281.8499999999999</v>
      </c>
      <c r="F34" s="106">
        <f>SUM(DirectMail[[#Totals],[Month 3]],InternetMarketing[[#Totals],[Month 3]],DirectMarketing[[#Totals],[Month 3]])</f>
        <v>1311.9375</v>
      </c>
      <c r="G34" s="106">
        <f>SUM(DirectMail[[#Totals],[Month 4]],InternetMarketing[[#Totals],[Month 4]],DirectMarketing[[#Totals],[Month 4]])</f>
        <v>1282.05</v>
      </c>
      <c r="H34" s="106">
        <f>SUM(DirectMail[[#Totals],[Month 5]],InternetMarketing[[#Totals],[Month 5]],DirectMarketing[[#Totals],[Month 5]])</f>
        <v>1311.9480000000001</v>
      </c>
      <c r="I34" s="106">
        <f>SUM(DirectMail[[#Totals],[Month 6]],InternetMarketing[[#Totals],[Month 6]],DirectMarketing[[#Totals],[Month 6]])</f>
        <v>1281.9375</v>
      </c>
      <c r="J34" s="106">
        <f>SUM(DirectMail[[#Totals],[Month 7]],InternetMarketing[[#Totals],[Month 7]],DirectMarketing[[#Totals],[Month 7]])</f>
        <v>1311.9</v>
      </c>
      <c r="K34" s="106">
        <f>SUM(DirectMail[[#Totals],[Month 8]],InternetMarketing[[#Totals],[Month 8]],DirectMarketing[[#Totals],[Month 8]])</f>
        <v>1281.8399999999999</v>
      </c>
      <c r="L34" s="106">
        <f>SUM(DirectMail[[#Totals],[Month 9]],InternetMarketing[[#Totals],[Month 9]],DirectMarketing[[#Totals],[Month 9]])</f>
        <v>1311.8</v>
      </c>
      <c r="M34" s="106">
        <f>SUM(DirectMail[[#Totals],[Month 10]],InternetMarketing[[#Totals],[Month 10]],DirectMarketing[[#Totals],[Month 10]])</f>
        <v>1281.8</v>
      </c>
      <c r="N34" s="106">
        <f>SUM(DirectMail[[#Totals],[Month 11]],InternetMarketing[[#Totals],[Month 11]],DirectMarketing[[#Totals],[Month 11]])</f>
        <v>1336.8</v>
      </c>
      <c r="O34" s="106">
        <f>SUM(DirectMail[[#Totals],[Month 12]],InternetMarketing[[#Totals],[Month 12]],DirectMarketing[[#Totals],[Month 12]])</f>
        <v>1281.8</v>
      </c>
      <c r="P34" s="107"/>
      <c r="Q34" s="200">
        <f>SUM(Q33,Q27,Q17,Q9)</f>
        <v>16431.613000000001</v>
      </c>
      <c r="R34" s="201"/>
      <c r="S34" s="108"/>
      <c r="T34" s="109"/>
    </row>
    <row r="35" spans="1:20" s="172" customFormat="1" ht="49.9" customHeight="1" x14ac:dyDescent="0.25">
      <c r="A35" s="167" t="s">
        <v>79</v>
      </c>
      <c r="B35" s="153" t="s">
        <v>90</v>
      </c>
      <c r="C35" s="162" t="s">
        <v>0</v>
      </c>
      <c r="D35" s="162" t="s">
        <v>1</v>
      </c>
      <c r="E35" s="162" t="s">
        <v>2</v>
      </c>
      <c r="F35" s="162" t="s">
        <v>3</v>
      </c>
      <c r="G35" s="162" t="s">
        <v>4</v>
      </c>
      <c r="H35" s="162" t="s">
        <v>5</v>
      </c>
      <c r="I35" s="162" t="s">
        <v>6</v>
      </c>
      <c r="J35" s="162" t="s">
        <v>7</v>
      </c>
      <c r="K35" s="162" t="s">
        <v>8</v>
      </c>
      <c r="L35" s="162" t="s">
        <v>9</v>
      </c>
      <c r="M35" s="162" t="s">
        <v>10</v>
      </c>
      <c r="N35" s="162" t="s">
        <v>11</v>
      </c>
      <c r="O35" s="162" t="s">
        <v>12</v>
      </c>
      <c r="P35" s="170"/>
      <c r="Q35" s="196"/>
      <c r="R35" s="197"/>
      <c r="S35" s="197"/>
      <c r="T35" s="197"/>
    </row>
    <row r="36" spans="1:20" s="2" customFormat="1" ht="49.9" customHeight="1" x14ac:dyDescent="0.25">
      <c r="A36" s="11"/>
      <c r="B36" s="63" t="s">
        <v>49</v>
      </c>
      <c r="C36" s="64"/>
      <c r="D36" s="65">
        <v>0.1</v>
      </c>
      <c r="E36" s="65">
        <v>0.1</v>
      </c>
      <c r="F36" s="65">
        <v>0.1</v>
      </c>
      <c r="G36" s="65">
        <v>0.1</v>
      </c>
      <c r="H36" s="65">
        <v>0.1</v>
      </c>
      <c r="I36" s="65">
        <v>0.1</v>
      </c>
      <c r="J36" s="65">
        <v>0.1</v>
      </c>
      <c r="K36" s="65">
        <v>0.1</v>
      </c>
      <c r="L36" s="65">
        <v>0.1</v>
      </c>
      <c r="M36" s="65">
        <v>0.1</v>
      </c>
      <c r="N36" s="65">
        <v>0.1</v>
      </c>
      <c r="O36" s="65">
        <v>0.1</v>
      </c>
      <c r="P36" s="110"/>
      <c r="Q36" s="198"/>
      <c r="R36" s="199"/>
      <c r="S36" s="199"/>
      <c r="T36" s="199"/>
    </row>
    <row r="37" spans="1:20" s="2" customFormat="1" ht="49.9" customHeight="1" x14ac:dyDescent="0.25">
      <c r="A37" s="11"/>
      <c r="B37" s="70" t="s">
        <v>28</v>
      </c>
      <c r="C37" s="71"/>
      <c r="D37" s="71">
        <v>50</v>
      </c>
      <c r="E37" s="71">
        <v>50</v>
      </c>
      <c r="F37" s="71">
        <v>50</v>
      </c>
      <c r="G37" s="71">
        <v>50</v>
      </c>
      <c r="H37" s="71">
        <v>50</v>
      </c>
      <c r="I37" s="71">
        <v>50</v>
      </c>
      <c r="J37" s="71">
        <v>50</v>
      </c>
      <c r="K37" s="71">
        <v>50</v>
      </c>
      <c r="L37" s="71">
        <v>50</v>
      </c>
      <c r="M37" s="71">
        <v>50</v>
      </c>
      <c r="N37" s="71">
        <v>50</v>
      </c>
      <c r="O37" s="71">
        <v>50</v>
      </c>
      <c r="P37" s="71"/>
      <c r="Q37" s="187">
        <f>SUM('Channel Marketing Budget'!$D37:$O37)</f>
        <v>600</v>
      </c>
      <c r="R37" s="188"/>
      <c r="S37" s="188"/>
      <c r="T37" s="188"/>
    </row>
    <row r="38" spans="1:20" s="2" customFormat="1" ht="49.9" customHeight="1" x14ac:dyDescent="0.25">
      <c r="A38" s="11"/>
      <c r="B38" s="42" t="s">
        <v>19</v>
      </c>
      <c r="C38" s="43"/>
      <c r="D38" s="53">
        <v>250</v>
      </c>
      <c r="E38" s="53">
        <v>250</v>
      </c>
      <c r="F38" s="53">
        <v>250</v>
      </c>
      <c r="G38" s="53">
        <v>250</v>
      </c>
      <c r="H38" s="53">
        <v>250</v>
      </c>
      <c r="I38" s="53">
        <v>250</v>
      </c>
      <c r="J38" s="53">
        <v>250</v>
      </c>
      <c r="K38" s="53">
        <v>250</v>
      </c>
      <c r="L38" s="53">
        <v>250</v>
      </c>
      <c r="M38" s="53">
        <v>250</v>
      </c>
      <c r="N38" s="53">
        <v>250</v>
      </c>
      <c r="O38" s="53">
        <v>250</v>
      </c>
      <c r="P38" s="53"/>
      <c r="Q38" s="189">
        <f>SUM('Channel Marketing Budget'!$D38:$O38)</f>
        <v>3000</v>
      </c>
      <c r="R38" s="190"/>
      <c r="S38" s="190"/>
      <c r="T38" s="190"/>
    </row>
    <row r="39" spans="1:20" s="3" customFormat="1" ht="49.9" customHeight="1" x14ac:dyDescent="0.3">
      <c r="A39" s="12"/>
      <c r="B39" s="70" t="s">
        <v>29</v>
      </c>
      <c r="C39" s="71"/>
      <c r="D39" s="95">
        <v>600</v>
      </c>
      <c r="E39" s="95">
        <v>600</v>
      </c>
      <c r="F39" s="95">
        <v>600</v>
      </c>
      <c r="G39" s="95">
        <v>600</v>
      </c>
      <c r="H39" s="95">
        <v>600</v>
      </c>
      <c r="I39" s="95">
        <v>600</v>
      </c>
      <c r="J39" s="95">
        <v>600</v>
      </c>
      <c r="K39" s="95">
        <v>600</v>
      </c>
      <c r="L39" s="95">
        <v>600</v>
      </c>
      <c r="M39" s="95">
        <v>600</v>
      </c>
      <c r="N39" s="95">
        <v>600</v>
      </c>
      <c r="O39" s="95">
        <v>600</v>
      </c>
      <c r="P39" s="95"/>
      <c r="Q39" s="187">
        <f>SUM('Channel Marketing Budget'!$D39:$O39)</f>
        <v>7200</v>
      </c>
      <c r="R39" s="188"/>
      <c r="S39" s="188"/>
      <c r="T39" s="188"/>
    </row>
    <row r="40" spans="1:20" s="3" customFormat="1" ht="49.9" customHeight="1" x14ac:dyDescent="0.3">
      <c r="A40" s="12"/>
      <c r="B40" s="42" t="s">
        <v>30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1"/>
      <c r="Q40" s="189">
        <f>SUM('Channel Marketing Budget'!$D40:$O40)</f>
        <v>169.5</v>
      </c>
      <c r="R40" s="190"/>
      <c r="S40" s="190"/>
      <c r="T40" s="190"/>
    </row>
    <row r="41" spans="1:20" s="45" customFormat="1" ht="49.9" customHeight="1" x14ac:dyDescent="0.4">
      <c r="A41" s="41"/>
      <c r="B41" s="70" t="s">
        <v>31</v>
      </c>
      <c r="C41" s="112">
        <v>0.1</v>
      </c>
      <c r="D41" s="95">
        <f t="shared" ref="D41:O41" si="12">D3*D36*$C$41</f>
        <v>7.5</v>
      </c>
      <c r="E41" s="95">
        <f t="shared" si="12"/>
        <v>2</v>
      </c>
      <c r="F41" s="95">
        <f t="shared" si="12"/>
        <v>5</v>
      </c>
      <c r="G41" s="95">
        <f t="shared" si="12"/>
        <v>15</v>
      </c>
      <c r="H41" s="95">
        <f t="shared" si="12"/>
        <v>12</v>
      </c>
      <c r="I41" s="95">
        <f t="shared" si="12"/>
        <v>15</v>
      </c>
      <c r="J41" s="95">
        <f t="shared" si="12"/>
        <v>15</v>
      </c>
      <c r="K41" s="95">
        <f t="shared" si="12"/>
        <v>18</v>
      </c>
      <c r="L41" s="95">
        <f t="shared" si="12"/>
        <v>20</v>
      </c>
      <c r="M41" s="95">
        <f t="shared" si="12"/>
        <v>20</v>
      </c>
      <c r="N41" s="95">
        <f t="shared" si="12"/>
        <v>20</v>
      </c>
      <c r="O41" s="95">
        <f t="shared" si="12"/>
        <v>20</v>
      </c>
      <c r="P41" s="71"/>
      <c r="Q41" s="187">
        <f>SUM('Channel Marketing Budget'!$D41:$O41)</f>
        <v>169.5</v>
      </c>
      <c r="R41" s="188"/>
      <c r="S41" s="188"/>
      <c r="T41" s="188"/>
    </row>
    <row r="42" spans="1:20" s="2" customFormat="1" ht="49.9" customHeight="1" x14ac:dyDescent="0.3">
      <c r="A42" s="11"/>
      <c r="B42" s="81" t="s">
        <v>32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3"/>
      <c r="Q42" s="183">
        <f>SUM(Q37:Q41)</f>
        <v>11139</v>
      </c>
      <c r="R42" s="184"/>
      <c r="S42" s="43"/>
      <c r="T42" s="17"/>
    </row>
    <row r="43" spans="1:20" s="172" customFormat="1" ht="49.9" customHeight="1" x14ac:dyDescent="0.25">
      <c r="A43" s="167" t="s">
        <v>80</v>
      </c>
      <c r="B43" s="173" t="s">
        <v>91</v>
      </c>
      <c r="C43" s="18" t="s">
        <v>0</v>
      </c>
      <c r="D43" s="18" t="s">
        <v>1</v>
      </c>
      <c r="E43" s="18" t="s">
        <v>2</v>
      </c>
      <c r="F43" s="18" t="s">
        <v>3</v>
      </c>
      <c r="G43" s="18" t="s">
        <v>4</v>
      </c>
      <c r="H43" s="18" t="s">
        <v>5</v>
      </c>
      <c r="I43" s="18" t="s">
        <v>6</v>
      </c>
      <c r="J43" s="18" t="s">
        <v>7</v>
      </c>
      <c r="K43" s="18" t="s">
        <v>8</v>
      </c>
      <c r="L43" s="18" t="s">
        <v>9</v>
      </c>
      <c r="M43" s="18" t="s">
        <v>10</v>
      </c>
      <c r="N43" s="18" t="s">
        <v>11</v>
      </c>
      <c r="O43" s="18" t="s">
        <v>12</v>
      </c>
      <c r="P43" s="18"/>
      <c r="Q43" s="174"/>
      <c r="R43" s="175"/>
      <c r="S43" s="175"/>
      <c r="T43" s="175"/>
    </row>
    <row r="44" spans="1:20" s="2" customFormat="1" ht="49.9" customHeight="1" x14ac:dyDescent="0.25">
      <c r="A44" s="11"/>
      <c r="B44" s="63" t="s">
        <v>50</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 customHeight="1" x14ac:dyDescent="0.3">
      <c r="A45" s="12"/>
      <c r="B45" s="70" t="s">
        <v>28</v>
      </c>
      <c r="C45" s="71"/>
      <c r="D45" s="71">
        <v>50</v>
      </c>
      <c r="E45" s="71">
        <v>50</v>
      </c>
      <c r="F45" s="71">
        <v>50</v>
      </c>
      <c r="G45" s="71">
        <v>50</v>
      </c>
      <c r="H45" s="71">
        <v>50</v>
      </c>
      <c r="I45" s="71">
        <v>50</v>
      </c>
      <c r="J45" s="71">
        <v>50</v>
      </c>
      <c r="K45" s="71">
        <v>50</v>
      </c>
      <c r="L45" s="71">
        <v>50</v>
      </c>
      <c r="M45" s="71">
        <v>50</v>
      </c>
      <c r="N45" s="71">
        <v>50</v>
      </c>
      <c r="O45" s="71">
        <v>50</v>
      </c>
      <c r="P45" s="95"/>
      <c r="Q45" s="78">
        <f>SUM('Channel Marketing Budget'!$D45:$O45)</f>
        <v>600</v>
      </c>
      <c r="R45" s="114"/>
      <c r="S45" s="115"/>
      <c r="T45" s="116"/>
    </row>
    <row r="46" spans="1:20" s="3" customFormat="1" ht="49.9" customHeight="1" x14ac:dyDescent="0.3">
      <c r="A46" s="12"/>
      <c r="B46" s="42" t="s">
        <v>19</v>
      </c>
      <c r="C46" s="43"/>
      <c r="D46" s="53">
        <v>250</v>
      </c>
      <c r="E46" s="53">
        <v>250</v>
      </c>
      <c r="F46" s="53">
        <v>250</v>
      </c>
      <c r="G46" s="53">
        <v>250</v>
      </c>
      <c r="H46" s="53">
        <v>250</v>
      </c>
      <c r="I46" s="53">
        <v>250</v>
      </c>
      <c r="J46" s="53">
        <v>250</v>
      </c>
      <c r="K46" s="53">
        <v>250</v>
      </c>
      <c r="L46" s="53">
        <v>250</v>
      </c>
      <c r="M46" s="53">
        <v>250</v>
      </c>
      <c r="N46" s="53">
        <v>250</v>
      </c>
      <c r="O46" s="53">
        <v>250</v>
      </c>
      <c r="P46" s="111"/>
      <c r="Q46" s="54">
        <f>SUM(Dstributors[[#This Row],[Month 1]:[Month 12]])</f>
        <v>3000</v>
      </c>
      <c r="R46" s="113"/>
      <c r="S46" s="117"/>
      <c r="T46" s="118"/>
    </row>
    <row r="47" spans="1:20" s="45" customFormat="1" ht="49.9" customHeight="1" x14ac:dyDescent="0.4">
      <c r="A47" s="41"/>
      <c r="B47" s="70" t="s">
        <v>29</v>
      </c>
      <c r="C47" s="71"/>
      <c r="D47" s="95">
        <v>600</v>
      </c>
      <c r="E47" s="95">
        <v>600</v>
      </c>
      <c r="F47" s="95">
        <v>600</v>
      </c>
      <c r="G47" s="95">
        <v>600</v>
      </c>
      <c r="H47" s="95">
        <v>600</v>
      </c>
      <c r="I47" s="95">
        <v>600</v>
      </c>
      <c r="J47" s="95">
        <v>600</v>
      </c>
      <c r="K47" s="95">
        <v>600</v>
      </c>
      <c r="L47" s="95">
        <v>600</v>
      </c>
      <c r="M47" s="95">
        <v>600</v>
      </c>
      <c r="N47" s="95">
        <v>600</v>
      </c>
      <c r="O47" s="95">
        <v>600</v>
      </c>
      <c r="P47" s="71"/>
      <c r="Q47" s="78">
        <f>SUM(Dstributors[[#This Row],[Month 1]:[Month 12]])</f>
        <v>7200</v>
      </c>
      <c r="R47" s="114"/>
      <c r="S47" s="115"/>
      <c r="T47" s="116"/>
    </row>
    <row r="48" spans="1:20" s="2" customFormat="1" ht="49.9" customHeight="1" x14ac:dyDescent="0.25">
      <c r="A48" s="11"/>
      <c r="B48" s="42" t="s">
        <v>33</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19">
        <f>SUM(Dstributors[[#This Row],[Month 1]:[Month 12]])</f>
        <v>666.75</v>
      </c>
      <c r="R48" s="120"/>
      <c r="S48" s="121"/>
      <c r="T48" s="122"/>
    </row>
    <row r="49" spans="1:20" s="2" customFormat="1" ht="49.9" customHeight="1" x14ac:dyDescent="0.25">
      <c r="A49" s="11"/>
      <c r="B49" s="123" t="s">
        <v>34</v>
      </c>
      <c r="C49" s="124"/>
      <c r="D49" s="125">
        <f>SUM(D45:D48)</f>
        <v>900</v>
      </c>
      <c r="E49" s="125">
        <f t="shared" ref="E49:O49" si="15">SUM(E45:E48)</f>
        <v>900</v>
      </c>
      <c r="F49" s="125">
        <f t="shared" si="15"/>
        <v>900</v>
      </c>
      <c r="G49" s="125">
        <f t="shared" si="15"/>
        <v>900</v>
      </c>
      <c r="H49" s="125">
        <f t="shared" si="15"/>
        <v>900</v>
      </c>
      <c r="I49" s="125">
        <f t="shared" si="15"/>
        <v>933.75</v>
      </c>
      <c r="J49" s="125">
        <f t="shared" si="15"/>
        <v>945</v>
      </c>
      <c r="K49" s="125">
        <f t="shared" si="15"/>
        <v>1008</v>
      </c>
      <c r="L49" s="125">
        <f t="shared" si="15"/>
        <v>1020</v>
      </c>
      <c r="M49" s="125">
        <f t="shared" si="15"/>
        <v>1020</v>
      </c>
      <c r="N49" s="125">
        <f t="shared" si="15"/>
        <v>1020</v>
      </c>
      <c r="O49" s="125">
        <f t="shared" si="15"/>
        <v>1020</v>
      </c>
      <c r="P49" s="126"/>
      <c r="Q49" s="185">
        <f>SUM(Q45:Q48)</f>
        <v>11466.75</v>
      </c>
      <c r="R49" s="186"/>
      <c r="S49" s="127"/>
      <c r="T49" s="128"/>
    </row>
    <row r="50" spans="1:20" s="172" customFormat="1" ht="49.9" customHeight="1" x14ac:dyDescent="0.25">
      <c r="A50" s="167" t="s">
        <v>81</v>
      </c>
      <c r="B50" s="153" t="s">
        <v>92</v>
      </c>
      <c r="C50" s="162" t="s">
        <v>0</v>
      </c>
      <c r="D50" s="162" t="s">
        <v>1</v>
      </c>
      <c r="E50" s="162" t="s">
        <v>2</v>
      </c>
      <c r="F50" s="162" t="s">
        <v>3</v>
      </c>
      <c r="G50" s="162" t="s">
        <v>4</v>
      </c>
      <c r="H50" s="162" t="s">
        <v>5</v>
      </c>
      <c r="I50" s="162" t="s">
        <v>6</v>
      </c>
      <c r="J50" s="162" t="s">
        <v>7</v>
      </c>
      <c r="K50" s="162" t="s">
        <v>8</v>
      </c>
      <c r="L50" s="162" t="s">
        <v>9</v>
      </c>
      <c r="M50" s="162" t="s">
        <v>10</v>
      </c>
      <c r="N50" s="162" t="s">
        <v>11</v>
      </c>
      <c r="O50" s="162" t="s">
        <v>12</v>
      </c>
      <c r="P50" s="170"/>
      <c r="Q50" s="171"/>
      <c r="R50" s="170"/>
      <c r="S50" s="170"/>
      <c r="T50" s="170"/>
    </row>
    <row r="51" spans="1:20" s="3" customFormat="1" ht="49.9" customHeight="1" x14ac:dyDescent="0.3">
      <c r="A51" s="12"/>
      <c r="B51" s="63" t="s">
        <v>51</v>
      </c>
      <c r="C51" s="64"/>
      <c r="D51" s="65">
        <v>0</v>
      </c>
      <c r="E51" s="65">
        <v>0</v>
      </c>
      <c r="F51" s="65">
        <v>0.25</v>
      </c>
      <c r="G51" s="65">
        <v>0.6</v>
      </c>
      <c r="H51" s="65">
        <v>0.67</v>
      </c>
      <c r="I51" s="65">
        <v>0.6</v>
      </c>
      <c r="J51" s="65">
        <v>0.6</v>
      </c>
      <c r="K51" s="65">
        <v>0.5</v>
      </c>
      <c r="L51" s="65">
        <v>0.3</v>
      </c>
      <c r="M51" s="65">
        <v>0.3</v>
      </c>
      <c r="N51" s="65">
        <v>0.3</v>
      </c>
      <c r="O51" s="65">
        <v>0.3</v>
      </c>
      <c r="P51" s="129"/>
      <c r="Q51" s="130"/>
      <c r="R51" s="131"/>
      <c r="S51" s="131"/>
      <c r="T51" s="131"/>
    </row>
    <row r="52" spans="1:20" s="3" customFormat="1" ht="49.9" customHeight="1" x14ac:dyDescent="0.3">
      <c r="A52" s="12"/>
      <c r="B52" s="70" t="s">
        <v>28</v>
      </c>
      <c r="C52" s="71"/>
      <c r="D52" s="71">
        <v>50</v>
      </c>
      <c r="E52" s="71">
        <v>50</v>
      </c>
      <c r="F52" s="71">
        <v>50</v>
      </c>
      <c r="G52" s="71">
        <v>50</v>
      </c>
      <c r="H52" s="71">
        <v>50</v>
      </c>
      <c r="I52" s="71">
        <v>50</v>
      </c>
      <c r="J52" s="71">
        <v>50</v>
      </c>
      <c r="K52" s="71">
        <v>50</v>
      </c>
      <c r="L52" s="71">
        <v>50</v>
      </c>
      <c r="M52" s="71">
        <v>50</v>
      </c>
      <c r="N52" s="71">
        <v>50</v>
      </c>
      <c r="O52" s="71">
        <v>50</v>
      </c>
      <c r="P52" s="132"/>
      <c r="Q52" s="133"/>
      <c r="R52" s="134"/>
      <c r="S52" s="134"/>
      <c r="T52" s="134"/>
    </row>
    <row r="53" spans="1:20" s="45" customFormat="1" ht="49.9" customHeight="1" x14ac:dyDescent="0.4">
      <c r="A53" s="41"/>
      <c r="B53" s="42" t="s">
        <v>19</v>
      </c>
      <c r="C53" s="43"/>
      <c r="D53" s="53">
        <v>250</v>
      </c>
      <c r="E53" s="53">
        <v>250</v>
      </c>
      <c r="F53" s="53">
        <v>250</v>
      </c>
      <c r="G53" s="53">
        <v>250</v>
      </c>
      <c r="H53" s="53">
        <v>250</v>
      </c>
      <c r="I53" s="53">
        <v>250</v>
      </c>
      <c r="J53" s="53">
        <v>250</v>
      </c>
      <c r="K53" s="53">
        <v>250</v>
      </c>
      <c r="L53" s="53">
        <v>250</v>
      </c>
      <c r="M53" s="53">
        <v>250</v>
      </c>
      <c r="N53" s="53">
        <v>250</v>
      </c>
      <c r="O53" s="53">
        <v>250</v>
      </c>
      <c r="P53" s="43"/>
      <c r="Q53" s="54">
        <f>SUM('Channel Marketing Budget'!$D52:$O52)</f>
        <v>600</v>
      </c>
      <c r="R53" s="135"/>
      <c r="S53" s="135"/>
      <c r="T53" s="135"/>
    </row>
    <row r="54" spans="1:20" s="2" customFormat="1" ht="49.9" customHeight="1" x14ac:dyDescent="0.25">
      <c r="A54" s="11"/>
      <c r="B54" s="70" t="s">
        <v>29</v>
      </c>
      <c r="C54" s="71"/>
      <c r="D54" s="95">
        <v>600</v>
      </c>
      <c r="E54" s="95">
        <v>600</v>
      </c>
      <c r="F54" s="95">
        <v>600</v>
      </c>
      <c r="G54" s="95">
        <v>600</v>
      </c>
      <c r="H54" s="95">
        <v>600</v>
      </c>
      <c r="I54" s="95">
        <v>600</v>
      </c>
      <c r="J54" s="95">
        <v>600</v>
      </c>
      <c r="K54" s="95">
        <v>600</v>
      </c>
      <c r="L54" s="95">
        <v>600</v>
      </c>
      <c r="M54" s="95">
        <v>600</v>
      </c>
      <c r="N54" s="95">
        <v>600</v>
      </c>
      <c r="O54" s="95">
        <v>600</v>
      </c>
      <c r="P54" s="95"/>
      <c r="Q54" s="78">
        <f>SUM('Channel Marketing Budget'!$D53:$O53)</f>
        <v>3000</v>
      </c>
      <c r="R54" s="136"/>
      <c r="S54" s="136"/>
      <c r="T54" s="136"/>
    </row>
    <row r="55" spans="1:20" s="2" customFormat="1" ht="49.9" customHeight="1" x14ac:dyDescent="0.25">
      <c r="A55" s="11"/>
      <c r="B55" s="42" t="s">
        <v>35</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SUM('Channel Marketing Budget'!$D55:$O55)</f>
        <v>692.9</v>
      </c>
      <c r="R55" s="135"/>
      <c r="S55" s="135"/>
      <c r="T55" s="135"/>
    </row>
    <row r="56" spans="1:20" s="2" customFormat="1" ht="49.9" customHeight="1" x14ac:dyDescent="0.3">
      <c r="A56" s="11"/>
      <c r="B56" s="96" t="s">
        <v>36</v>
      </c>
      <c r="C56" s="97"/>
      <c r="D56" s="98">
        <f>SUM(D52:D55)</f>
        <v>900</v>
      </c>
      <c r="E56" s="98">
        <f t="shared" ref="E56:O56" si="17">SUM(E52:E55)</f>
        <v>900</v>
      </c>
      <c r="F56" s="98">
        <f t="shared" si="17"/>
        <v>912.5</v>
      </c>
      <c r="G56" s="98">
        <f t="shared" si="17"/>
        <v>990</v>
      </c>
      <c r="H56" s="98">
        <f t="shared" si="17"/>
        <v>980.4</v>
      </c>
      <c r="I56" s="98">
        <f t="shared" si="17"/>
        <v>990</v>
      </c>
      <c r="J56" s="98">
        <f t="shared" si="17"/>
        <v>990</v>
      </c>
      <c r="K56" s="98">
        <f t="shared" si="17"/>
        <v>990</v>
      </c>
      <c r="L56" s="98">
        <f t="shared" si="17"/>
        <v>960</v>
      </c>
      <c r="M56" s="98">
        <f t="shared" si="17"/>
        <v>960</v>
      </c>
      <c r="N56" s="98">
        <f t="shared" si="17"/>
        <v>960</v>
      </c>
      <c r="O56" s="98">
        <f t="shared" si="17"/>
        <v>960</v>
      </c>
      <c r="P56" s="95"/>
      <c r="Q56" s="78">
        <f>SUM(Q53:Q55)</f>
        <v>4292.8999999999996</v>
      </c>
      <c r="R56" s="137"/>
      <c r="S56" s="71"/>
      <c r="T56" s="138"/>
    </row>
    <row r="57" spans="1:20" s="169" customFormat="1" ht="49.9" customHeight="1" x14ac:dyDescent="0.3">
      <c r="A57" s="167" t="s">
        <v>82</v>
      </c>
      <c r="B57" s="153" t="s">
        <v>93</v>
      </c>
      <c r="C57" s="162" t="s">
        <v>0</v>
      </c>
      <c r="D57" s="162" t="s">
        <v>1</v>
      </c>
      <c r="E57" s="162" t="s">
        <v>2</v>
      </c>
      <c r="F57" s="162" t="s">
        <v>3</v>
      </c>
      <c r="G57" s="162" t="s">
        <v>4</v>
      </c>
      <c r="H57" s="162" t="s">
        <v>5</v>
      </c>
      <c r="I57" s="162" t="s">
        <v>6</v>
      </c>
      <c r="J57" s="162" t="s">
        <v>7</v>
      </c>
      <c r="K57" s="162" t="s">
        <v>8</v>
      </c>
      <c r="L57" s="162" t="s">
        <v>9</v>
      </c>
      <c r="M57" s="162" t="s">
        <v>10</v>
      </c>
      <c r="N57" s="162" t="s">
        <v>11</v>
      </c>
      <c r="O57" s="162" t="s">
        <v>12</v>
      </c>
      <c r="P57" s="168"/>
      <c r="Q57" s="164"/>
      <c r="R57" s="165"/>
      <c r="S57" s="165"/>
      <c r="T57" s="165"/>
    </row>
    <row r="58" spans="1:20" s="45" customFormat="1" ht="49.9" customHeight="1" x14ac:dyDescent="0.4">
      <c r="A58" s="41"/>
      <c r="B58" s="63" t="s">
        <v>52</v>
      </c>
      <c r="C58" s="139"/>
      <c r="D58" s="65"/>
      <c r="E58" s="65"/>
      <c r="F58" s="65"/>
      <c r="G58" s="65"/>
      <c r="H58" s="65"/>
      <c r="I58" s="65"/>
      <c r="J58" s="65"/>
      <c r="K58" s="65"/>
      <c r="L58" s="65"/>
      <c r="M58" s="65"/>
      <c r="N58" s="65"/>
      <c r="O58" s="65"/>
      <c r="P58" s="140"/>
      <c r="Q58" s="67"/>
      <c r="R58" s="68"/>
      <c r="S58" s="68"/>
      <c r="T58" s="68"/>
    </row>
    <row r="59" spans="1:20" s="2" customFormat="1" ht="49.9" customHeight="1" x14ac:dyDescent="0.25">
      <c r="A59" s="11"/>
      <c r="B59" s="70" t="s">
        <v>37</v>
      </c>
      <c r="C59" s="102"/>
      <c r="D59" s="71">
        <v>50</v>
      </c>
      <c r="E59" s="71">
        <v>50</v>
      </c>
      <c r="F59" s="71">
        <v>50</v>
      </c>
      <c r="G59" s="71">
        <v>50</v>
      </c>
      <c r="H59" s="71">
        <v>50</v>
      </c>
      <c r="I59" s="71">
        <v>50</v>
      </c>
      <c r="J59" s="71">
        <v>50</v>
      </c>
      <c r="K59" s="71">
        <v>50</v>
      </c>
      <c r="L59" s="71">
        <v>50</v>
      </c>
      <c r="M59" s="71">
        <v>50</v>
      </c>
      <c r="N59" s="71">
        <v>50</v>
      </c>
      <c r="O59" s="71">
        <v>50</v>
      </c>
      <c r="P59" s="95"/>
      <c r="Q59" s="78">
        <f>SUM('Channel Marketing Budget'!$D59:$O59)</f>
        <v>600</v>
      </c>
      <c r="R59" s="98"/>
      <c r="S59" s="141"/>
      <c r="T59" s="141"/>
    </row>
    <row r="60" spans="1:20" s="2" customFormat="1" ht="49.9" customHeight="1" x14ac:dyDescent="0.25">
      <c r="A60" s="11"/>
      <c r="B60" s="42" t="s">
        <v>38</v>
      </c>
      <c r="C60" s="103"/>
      <c r="D60" s="53">
        <v>250</v>
      </c>
      <c r="E60" s="53">
        <v>250</v>
      </c>
      <c r="F60" s="53">
        <v>250</v>
      </c>
      <c r="G60" s="53">
        <v>250</v>
      </c>
      <c r="H60" s="53">
        <v>250</v>
      </c>
      <c r="I60" s="53">
        <v>250</v>
      </c>
      <c r="J60" s="53">
        <v>250</v>
      </c>
      <c r="K60" s="53">
        <v>250</v>
      </c>
      <c r="L60" s="53">
        <v>250</v>
      </c>
      <c r="M60" s="53">
        <v>250</v>
      </c>
      <c r="N60" s="53">
        <v>250</v>
      </c>
      <c r="O60" s="53">
        <v>250</v>
      </c>
      <c r="P60" s="43"/>
      <c r="Q60" s="54">
        <f>SUM('Channel Marketing Budget'!$D60:$O60)</f>
        <v>3000</v>
      </c>
      <c r="R60" s="83"/>
      <c r="S60" s="142"/>
      <c r="T60" s="142"/>
    </row>
    <row r="61" spans="1:20" s="2" customFormat="1" ht="49.9" customHeight="1" x14ac:dyDescent="0.25">
      <c r="A61" s="11"/>
      <c r="B61" s="70" t="s">
        <v>39</v>
      </c>
      <c r="C61" s="102"/>
      <c r="D61" s="71">
        <v>600</v>
      </c>
      <c r="E61" s="71">
        <v>600</v>
      </c>
      <c r="F61" s="71">
        <v>600</v>
      </c>
      <c r="G61" s="71">
        <v>600</v>
      </c>
      <c r="H61" s="71">
        <v>600</v>
      </c>
      <c r="I61" s="71">
        <v>600</v>
      </c>
      <c r="J61" s="71">
        <v>600</v>
      </c>
      <c r="K61" s="71">
        <v>600</v>
      </c>
      <c r="L61" s="71">
        <v>600</v>
      </c>
      <c r="M61" s="71">
        <v>600</v>
      </c>
      <c r="N61" s="71">
        <v>600</v>
      </c>
      <c r="O61" s="71">
        <v>600</v>
      </c>
      <c r="P61" s="95"/>
      <c r="Q61" s="78">
        <f>SUM('Channel Marketing Budget'!$D61:$O61)</f>
        <v>7200</v>
      </c>
      <c r="R61" s="98"/>
      <c r="S61" s="141"/>
      <c r="T61" s="141"/>
    </row>
    <row r="62" spans="1:20" s="3" customFormat="1" ht="49.9" customHeight="1" x14ac:dyDescent="0.3">
      <c r="A62" s="12"/>
      <c r="B62" s="81" t="s">
        <v>40</v>
      </c>
      <c r="C62" s="143"/>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4"/>
      <c r="Q62" s="183">
        <f>SUM(Q59:Q61)</f>
        <v>10800</v>
      </c>
      <c r="R62" s="184"/>
      <c r="S62" s="43"/>
      <c r="T62" s="145"/>
    </row>
    <row r="63" spans="1:20" s="166" customFormat="1" ht="49.9" customHeight="1" x14ac:dyDescent="0.3">
      <c r="A63" s="161" t="s">
        <v>83</v>
      </c>
      <c r="B63" s="153" t="s">
        <v>94</v>
      </c>
      <c r="C63" s="162" t="s">
        <v>0</v>
      </c>
      <c r="D63" s="162" t="s">
        <v>1</v>
      </c>
      <c r="E63" s="162" t="s">
        <v>2</v>
      </c>
      <c r="F63" s="162" t="s">
        <v>3</v>
      </c>
      <c r="G63" s="162" t="s">
        <v>4</v>
      </c>
      <c r="H63" s="162" t="s">
        <v>5</v>
      </c>
      <c r="I63" s="162" t="s">
        <v>6</v>
      </c>
      <c r="J63" s="162" t="s">
        <v>7</v>
      </c>
      <c r="K63" s="162" t="s">
        <v>8</v>
      </c>
      <c r="L63" s="162" t="s">
        <v>9</v>
      </c>
      <c r="M63" s="162" t="s">
        <v>10</v>
      </c>
      <c r="N63" s="162" t="s">
        <v>11</v>
      </c>
      <c r="O63" s="162" t="s">
        <v>12</v>
      </c>
      <c r="P63" s="163"/>
      <c r="Q63" s="164"/>
      <c r="R63" s="165"/>
      <c r="S63" s="165"/>
      <c r="T63" s="165"/>
    </row>
    <row r="64" spans="1:20" ht="49.9" customHeight="1" x14ac:dyDescent="0.3">
      <c r="B64" s="63" t="s">
        <v>53</v>
      </c>
      <c r="C64" s="64"/>
      <c r="D64" s="65"/>
      <c r="E64" s="65"/>
      <c r="F64" s="65"/>
      <c r="G64" s="65"/>
      <c r="H64" s="65"/>
      <c r="I64" s="65"/>
      <c r="J64" s="65"/>
      <c r="K64" s="65"/>
      <c r="L64" s="65"/>
      <c r="M64" s="65"/>
      <c r="N64" s="65"/>
      <c r="O64" s="65"/>
      <c r="P64" s="140"/>
      <c r="Q64" s="67"/>
      <c r="R64" s="68"/>
      <c r="S64" s="68"/>
      <c r="T64" s="68"/>
    </row>
    <row r="65" spans="1:20" ht="49.9" customHeight="1" x14ac:dyDescent="0.3">
      <c r="B65" s="70" t="s">
        <v>41</v>
      </c>
      <c r="C65" s="102"/>
      <c r="D65" s="71">
        <v>50</v>
      </c>
      <c r="E65" s="71">
        <v>50</v>
      </c>
      <c r="F65" s="71">
        <v>50</v>
      </c>
      <c r="G65" s="71">
        <v>50</v>
      </c>
      <c r="H65" s="71">
        <v>50</v>
      </c>
      <c r="I65" s="71">
        <v>50</v>
      </c>
      <c r="J65" s="71">
        <v>50</v>
      </c>
      <c r="K65" s="71">
        <v>50</v>
      </c>
      <c r="L65" s="71">
        <v>50</v>
      </c>
      <c r="M65" s="71">
        <v>50</v>
      </c>
      <c r="N65" s="71">
        <v>50</v>
      </c>
      <c r="O65" s="71">
        <v>50</v>
      </c>
      <c r="P65" s="71"/>
      <c r="Q65" s="78">
        <f>SUM('Channel Marketing Budget'!$D65:$O65)</f>
        <v>600</v>
      </c>
      <c r="R65" s="98"/>
      <c r="S65" s="146"/>
      <c r="T65" s="94"/>
    </row>
    <row r="66" spans="1:20" ht="49.9" customHeight="1" x14ac:dyDescent="0.3">
      <c r="B66" s="42" t="s">
        <v>42</v>
      </c>
      <c r="C66" s="103"/>
      <c r="D66" s="53">
        <v>250</v>
      </c>
      <c r="E66" s="53">
        <v>250</v>
      </c>
      <c r="F66" s="53">
        <v>250</v>
      </c>
      <c r="G66" s="53">
        <v>250</v>
      </c>
      <c r="H66" s="53">
        <v>250</v>
      </c>
      <c r="I66" s="53">
        <v>250</v>
      </c>
      <c r="J66" s="53">
        <v>250</v>
      </c>
      <c r="K66" s="53">
        <v>250</v>
      </c>
      <c r="L66" s="53">
        <v>250</v>
      </c>
      <c r="M66" s="53">
        <v>250</v>
      </c>
      <c r="N66" s="53">
        <v>250</v>
      </c>
      <c r="O66" s="53">
        <v>250</v>
      </c>
      <c r="P66" s="43"/>
      <c r="Q66" s="54">
        <f>SUM('Channel Marketing Budget'!$D66:$O66)</f>
        <v>3000</v>
      </c>
      <c r="R66" s="83"/>
      <c r="S66" s="147"/>
      <c r="T66" s="92"/>
    </row>
    <row r="67" spans="1:20" ht="49.9" customHeight="1" x14ac:dyDescent="0.3">
      <c r="B67" s="70" t="s">
        <v>43</v>
      </c>
      <c r="C67" s="102"/>
      <c r="D67" s="71">
        <v>600</v>
      </c>
      <c r="E67" s="71">
        <v>600</v>
      </c>
      <c r="F67" s="71">
        <v>600</v>
      </c>
      <c r="G67" s="71">
        <v>600</v>
      </c>
      <c r="H67" s="71">
        <v>600</v>
      </c>
      <c r="I67" s="71">
        <v>600</v>
      </c>
      <c r="J67" s="71">
        <v>600</v>
      </c>
      <c r="K67" s="71">
        <v>600</v>
      </c>
      <c r="L67" s="71">
        <v>600</v>
      </c>
      <c r="M67" s="71">
        <v>600</v>
      </c>
      <c r="N67" s="71">
        <v>600</v>
      </c>
      <c r="O67" s="71">
        <v>600</v>
      </c>
      <c r="P67" s="71"/>
      <c r="Q67" s="78">
        <f>SUM('Channel Marketing Budget'!$D67:$O67)</f>
        <v>7200</v>
      </c>
      <c r="R67" s="98"/>
      <c r="S67" s="146"/>
      <c r="T67" s="94"/>
    </row>
    <row r="68" spans="1:20" ht="49.9" customHeight="1" x14ac:dyDescent="0.3">
      <c r="B68" s="81" t="s">
        <v>44</v>
      </c>
      <c r="C68" s="143"/>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48"/>
      <c r="Q68" s="183">
        <f>SUM(Q65:Q67)</f>
        <v>10800</v>
      </c>
      <c r="R68" s="184"/>
      <c r="S68" s="148"/>
      <c r="T68" s="149"/>
    </row>
    <row r="69" spans="1:20" ht="49.9" hidden="1" customHeight="1" thickBot="1" x14ac:dyDescent="0.35">
      <c r="D69" s="150"/>
      <c r="E69" s="150"/>
      <c r="F69" s="150"/>
      <c r="G69" s="150"/>
      <c r="H69" s="150"/>
      <c r="I69" s="150"/>
      <c r="J69" s="150"/>
      <c r="K69" s="150"/>
      <c r="L69" s="150"/>
      <c r="M69" s="150"/>
      <c r="N69" s="150"/>
      <c r="O69" s="150"/>
      <c r="P69" s="151"/>
      <c r="Q69" s="152"/>
    </row>
    <row r="70" spans="1:20" s="160" customFormat="1" ht="49.9" customHeight="1" x14ac:dyDescent="0.3">
      <c r="A70" s="10" t="s">
        <v>84</v>
      </c>
      <c r="B70" s="153" t="s">
        <v>54</v>
      </c>
      <c r="C70" s="154"/>
      <c r="D70" s="155">
        <f>SUM(D34,AgentAndBroker[[#Totals],[Month 1]],Dstributors[[#Totals],[Month 1]],Retailer[[#Totals],[Month 1]],CAR[[#Totals],[Month 1]],OtherExpenses[[#Totals],[Month 1]])</f>
        <v>6354</v>
      </c>
      <c r="E70" s="155">
        <f>SUM(OtherExpenses[[#Totals],[Month 2]],CAR[[#Totals],[Month 2]],Retailer[[#Totals],[Month 2]],Dstributors[[#Totals],[Month 2]],AgentAndBroker[[#Totals],[Month 2]],E34)</f>
        <v>5785.85</v>
      </c>
      <c r="F70" s="155">
        <f>SUM(OtherExpenses[[#Totals],[Month 3]],CAR[[#Totals],[Month 3]],Retailer[[#Totals],[Month 3]],Dstributors[[#Totals],[Month 3]],AgentAndBroker[[#Totals],[Month 3]],F34)</f>
        <v>5834.4375</v>
      </c>
      <c r="G70" s="155">
        <f>SUM(OtherExpenses[[#Totals],[Month 4]],CAR[[#Totals],[Month 4]],Retailer[[#Totals],[Month 4]],Dstributors[[#Totals],[Month 4]],AgentAndBroker[[#Totals],[Month 4]],G34)</f>
        <v>5902.05</v>
      </c>
      <c r="H70" s="155">
        <f>SUM(OtherExpenses[[#Totals],[Month 5]],CAR[[#Totals],[Month 5]],Retailer[[#Totals],[Month 5]],Dstributors[[#Totals],[Month 5]],AgentAndBroker[[#Totals],[Month 5]],H34)</f>
        <v>5916.348</v>
      </c>
      <c r="I70" s="155">
        <f>SUM(OtherExpenses[[#Totals],[Month 6]],CAR[[#Totals],[Month 6]],Retailer[[#Totals],[Month 6]],Dstributors[[#Totals],[Month 6]],AgentAndBroker[[#Totals],[Month 6]],I34)</f>
        <v>5935.6875</v>
      </c>
      <c r="J70" s="155">
        <f>SUM(OtherExpenses[[#Totals],[Month 7]],CAR[[#Totals],[Month 7]],Retailer[[#Totals],[Month 7]],Dstributors[[#Totals],[Month 7]],AgentAndBroker[[#Totals],[Month 7]],J34)</f>
        <v>5976.9</v>
      </c>
      <c r="K70" s="155">
        <f>SUM(OtherExpenses[[#Totals],[Month 8]],CAR[[#Totals],[Month 8]],Retailer[[#Totals],[Month 8]],Dstributors[[#Totals],[Month 8]],AgentAndBroker[[#Totals],[Month 8]],K34)</f>
        <v>6015.84</v>
      </c>
      <c r="L70" s="155">
        <f>SUM(OtherExpenses[[#Totals],[Month 9]],CAR[[#Totals],[Month 9]],Retailer[[#Totals],[Month 9]],Dstributors[[#Totals],[Month 9]],AgentAndBroker[[#Totals],[Month 9]],L34)</f>
        <v>6031.8</v>
      </c>
      <c r="M70" s="155">
        <f>SUM(OtherExpenses[[#Totals],[Month 10]],CAR[[#Totals],[Month 10]],Retailer[[#Totals],[Month 10]],Dstributors[[#Totals],[Month 10]],AgentAndBroker[[#Totals],[Month 10]],M34)</f>
        <v>6001.8</v>
      </c>
      <c r="N70" s="155">
        <f>SUM(OtherExpenses[[#Totals],[Month 11]],CAR[[#Totals],[Month 11]],Retailer[[#Totals],[Month 11]],Dstributors[[#Totals],[Month 11]],AgentAndBroker[[#Totals],[Month 11]],N34)</f>
        <v>6056.8</v>
      </c>
      <c r="O70" s="155">
        <f>SUM(OtherExpenses[[#Totals],[Month 12]],CAR[[#Totals],[Month 12]],Retailer[[#Totals],[Month 12]],Dstributors[[#Totals],[Month 12]],AgentAndBroker[[#Totals],[Month 12]],O34)</f>
        <v>6001.8</v>
      </c>
      <c r="P70" s="156"/>
      <c r="Q70" s="157">
        <f>Q72</f>
        <v>0</v>
      </c>
      <c r="R70" s="158"/>
      <c r="S70" s="156"/>
      <c r="T70" s="159"/>
    </row>
  </sheetData>
  <mergeCells count="20">
    <mergeCell ref="B1:T1"/>
    <mergeCell ref="Q2:T2"/>
    <mergeCell ref="Q3:T3"/>
    <mergeCell ref="Q35:T35"/>
    <mergeCell ref="Q36:T36"/>
    <mergeCell ref="Q31:T31"/>
    <mergeCell ref="Q32:T32"/>
    <mergeCell ref="Q33:T33"/>
    <mergeCell ref="Q34:R34"/>
    <mergeCell ref="Q5:T5"/>
    <mergeCell ref="Q6:T6"/>
    <mergeCell ref="Q42:R42"/>
    <mergeCell ref="Q49:R49"/>
    <mergeCell ref="Q62:R62"/>
    <mergeCell ref="Q68:R68"/>
    <mergeCell ref="Q37:T37"/>
    <mergeCell ref="Q38:T38"/>
    <mergeCell ref="Q39:T39"/>
    <mergeCell ref="Q40:T40"/>
    <mergeCell ref="Q41:T41"/>
  </mergeCells>
  <printOptions horizontalCentered="1"/>
  <pageMargins left="0.25" right="0.25" top="0.75" bottom="0.75" header="0.3" footer="0.3"/>
  <pageSetup scale="48" fitToHeight="0" orientation="landscape" r:id="rId1"/>
  <headerFooter>
    <oddFooter>Page &amp;P of &amp;N</oddFooter>
  </headerFooter>
  <ignoredErrors>
    <ignoredError sqref="D3:L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'Channel Marketing Budget'!D9:O9</xm:f>
              <xm:sqref>S9</xm:sqref>
            </x14:sparkline>
            <x14:sparkline>
              <xm:f>'Channel Marketing Budget'!D17:O17</xm:f>
              <xm:sqref>S17</xm:sqref>
            </x14:sparkline>
            <x14:sparkline>
              <xm:f>'Channel Marketing Budget'!D27:O27</xm:f>
              <xm:sqref>S27</xm:sqref>
            </x14:sparkline>
            <x14:sparkline>
              <xm:f>'Channel Marketing Budget'!D34:O34</xm:f>
              <xm:sqref>S34</xm:sqref>
            </x14:sparkline>
            <x14:sparkline>
              <xm:f>'Channel Marketing Budget'!D42:O42</xm:f>
              <xm:sqref>S42</xm:sqref>
            </x14:sparkline>
            <x14:sparkline>
              <xm:f>'Channel Marketing Budget'!D49:O49</xm:f>
              <xm:sqref>S49</xm:sqref>
            </x14:sparkline>
            <x14:sparkline>
              <xm:f>'Channel Marketing Budget'!D56:O56</xm:f>
              <xm:sqref>S56</xm:sqref>
            </x14:sparkline>
            <x14:sparkline>
              <xm:f>'Channel Marketing Budget'!D62:O62</xm:f>
              <xm:sqref>S62</xm:sqref>
            </x14:sparkline>
            <x14:sparkline>
              <xm:f>'Channel Marketing Budget'!D68:O68</xm:f>
              <xm:sqref>S68</xm:sqref>
            </x14:sparkline>
            <x14:sparkline>
              <xm:f>'Channel Marketing Budget'!D70:O70</xm:f>
              <xm:sqref>S70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1A1F0-BB29-4B32-8510-B5D24390F63A}">
  <dimension ref="B1:AB49"/>
  <sheetViews>
    <sheetView showGridLines="0" zoomScale="90" zoomScaleNormal="90" workbookViewId="0">
      <selection activeCell="AF15" sqref="AF15"/>
    </sheetView>
  </sheetViews>
  <sheetFormatPr defaultRowHeight="15.75" x14ac:dyDescent="0.3"/>
  <cols>
    <col min="1" max="1" width="2.75" style="206" customWidth="1"/>
    <col min="2" max="2" width="3.25" style="206" customWidth="1"/>
    <col min="3" max="6" width="9" style="206"/>
    <col min="7" max="7" width="3.25" style="206" customWidth="1"/>
    <col min="8" max="8" width="4.125" style="206" customWidth="1"/>
    <col min="9" max="9" width="3.25" style="206" customWidth="1"/>
    <col min="10" max="13" width="9" style="206"/>
    <col min="14" max="14" width="3.25" style="206" customWidth="1"/>
    <col min="15" max="15" width="4.125" style="206" customWidth="1"/>
    <col min="16" max="16" width="3.25" style="206" customWidth="1"/>
    <col min="17" max="20" width="9" style="206"/>
    <col min="21" max="21" width="3.25" style="206" customWidth="1"/>
    <col min="22" max="22" width="4.125" style="206" customWidth="1"/>
    <col min="23" max="23" width="3.25" style="206" customWidth="1"/>
    <col min="24" max="27" width="9" style="206"/>
    <col min="28" max="28" width="3.25" style="206" customWidth="1"/>
    <col min="29" max="238" width="9" style="206"/>
    <col min="239" max="239" width="2.75" style="206" customWidth="1"/>
    <col min="240" max="240" width="3.25" style="206" customWidth="1"/>
    <col min="241" max="244" width="9" style="206"/>
    <col min="245" max="245" width="3.25" style="206" customWidth="1"/>
    <col min="246" max="246" width="4.125" style="206" customWidth="1"/>
    <col min="247" max="247" width="3.25" style="206" customWidth="1"/>
    <col min="248" max="251" width="9" style="206"/>
    <col min="252" max="252" width="3.25" style="206" customWidth="1"/>
    <col min="253" max="253" width="4.125" style="206" customWidth="1"/>
    <col min="254" max="254" width="3.25" style="206" customWidth="1"/>
    <col min="255" max="258" width="9" style="206"/>
    <col min="259" max="259" width="3.25" style="206" customWidth="1"/>
    <col min="260" max="260" width="4.125" style="206" customWidth="1"/>
    <col min="261" max="261" width="3.25" style="206" customWidth="1"/>
    <col min="262" max="265" width="9" style="206"/>
    <col min="266" max="266" width="3.25" style="206" customWidth="1"/>
    <col min="267" max="494" width="9" style="206"/>
    <col min="495" max="495" width="2.75" style="206" customWidth="1"/>
    <col min="496" max="496" width="3.25" style="206" customWidth="1"/>
    <col min="497" max="500" width="9" style="206"/>
    <col min="501" max="501" width="3.25" style="206" customWidth="1"/>
    <col min="502" max="502" width="4.125" style="206" customWidth="1"/>
    <col min="503" max="503" width="3.25" style="206" customWidth="1"/>
    <col min="504" max="507" width="9" style="206"/>
    <col min="508" max="508" width="3.25" style="206" customWidth="1"/>
    <col min="509" max="509" width="4.125" style="206" customWidth="1"/>
    <col min="510" max="510" width="3.25" style="206" customWidth="1"/>
    <col min="511" max="514" width="9" style="206"/>
    <col min="515" max="515" width="3.25" style="206" customWidth="1"/>
    <col min="516" max="516" width="4.125" style="206" customWidth="1"/>
    <col min="517" max="517" width="3.25" style="206" customWidth="1"/>
    <col min="518" max="521" width="9" style="206"/>
    <col min="522" max="522" width="3.25" style="206" customWidth="1"/>
    <col min="523" max="750" width="9" style="206"/>
    <col min="751" max="751" width="2.75" style="206" customWidth="1"/>
    <col min="752" max="752" width="3.25" style="206" customWidth="1"/>
    <col min="753" max="756" width="9" style="206"/>
    <col min="757" max="757" width="3.25" style="206" customWidth="1"/>
    <col min="758" max="758" width="4.125" style="206" customWidth="1"/>
    <col min="759" max="759" width="3.25" style="206" customWidth="1"/>
    <col min="760" max="763" width="9" style="206"/>
    <col min="764" max="764" width="3.25" style="206" customWidth="1"/>
    <col min="765" max="765" width="4.125" style="206" customWidth="1"/>
    <col min="766" max="766" width="3.25" style="206" customWidth="1"/>
    <col min="767" max="770" width="9" style="206"/>
    <col min="771" max="771" width="3.25" style="206" customWidth="1"/>
    <col min="772" max="772" width="4.125" style="206" customWidth="1"/>
    <col min="773" max="773" width="3.25" style="206" customWidth="1"/>
    <col min="774" max="777" width="9" style="206"/>
    <col min="778" max="778" width="3.25" style="206" customWidth="1"/>
    <col min="779" max="1006" width="9" style="206"/>
    <col min="1007" max="1007" width="2.75" style="206" customWidth="1"/>
    <col min="1008" max="1008" width="3.25" style="206" customWidth="1"/>
    <col min="1009" max="1012" width="9" style="206"/>
    <col min="1013" max="1013" width="3.25" style="206" customWidth="1"/>
    <col min="1014" max="1014" width="4.125" style="206" customWidth="1"/>
    <col min="1015" max="1015" width="3.25" style="206" customWidth="1"/>
    <col min="1016" max="1019" width="9" style="206"/>
    <col min="1020" max="1020" width="3.25" style="206" customWidth="1"/>
    <col min="1021" max="1021" width="4.125" style="206" customWidth="1"/>
    <col min="1022" max="1022" width="3.25" style="206" customWidth="1"/>
    <col min="1023" max="1026" width="9" style="206"/>
    <col min="1027" max="1027" width="3.25" style="206" customWidth="1"/>
    <col min="1028" max="1028" width="4.125" style="206" customWidth="1"/>
    <col min="1029" max="1029" width="3.25" style="206" customWidth="1"/>
    <col min="1030" max="1033" width="9" style="206"/>
    <col min="1034" max="1034" width="3.25" style="206" customWidth="1"/>
    <col min="1035" max="1262" width="9" style="206"/>
    <col min="1263" max="1263" width="2.75" style="206" customWidth="1"/>
    <col min="1264" max="1264" width="3.25" style="206" customWidth="1"/>
    <col min="1265" max="1268" width="9" style="206"/>
    <col min="1269" max="1269" width="3.25" style="206" customWidth="1"/>
    <col min="1270" max="1270" width="4.125" style="206" customWidth="1"/>
    <col min="1271" max="1271" width="3.25" style="206" customWidth="1"/>
    <col min="1272" max="1275" width="9" style="206"/>
    <col min="1276" max="1276" width="3.25" style="206" customWidth="1"/>
    <col min="1277" max="1277" width="4.125" style="206" customWidth="1"/>
    <col min="1278" max="1278" width="3.25" style="206" customWidth="1"/>
    <col min="1279" max="1282" width="9" style="206"/>
    <col min="1283" max="1283" width="3.25" style="206" customWidth="1"/>
    <col min="1284" max="1284" width="4.125" style="206" customWidth="1"/>
    <col min="1285" max="1285" width="3.25" style="206" customWidth="1"/>
    <col min="1286" max="1289" width="9" style="206"/>
    <col min="1290" max="1290" width="3.25" style="206" customWidth="1"/>
    <col min="1291" max="1518" width="9" style="206"/>
    <col min="1519" max="1519" width="2.75" style="206" customWidth="1"/>
    <col min="1520" max="1520" width="3.25" style="206" customWidth="1"/>
    <col min="1521" max="1524" width="9" style="206"/>
    <col min="1525" max="1525" width="3.25" style="206" customWidth="1"/>
    <col min="1526" max="1526" width="4.125" style="206" customWidth="1"/>
    <col min="1527" max="1527" width="3.25" style="206" customWidth="1"/>
    <col min="1528" max="1531" width="9" style="206"/>
    <col min="1532" max="1532" width="3.25" style="206" customWidth="1"/>
    <col min="1533" max="1533" width="4.125" style="206" customWidth="1"/>
    <col min="1534" max="1534" width="3.25" style="206" customWidth="1"/>
    <col min="1535" max="1538" width="9" style="206"/>
    <col min="1539" max="1539" width="3.25" style="206" customWidth="1"/>
    <col min="1540" max="1540" width="4.125" style="206" customWidth="1"/>
    <col min="1541" max="1541" width="3.25" style="206" customWidth="1"/>
    <col min="1542" max="1545" width="9" style="206"/>
    <col min="1546" max="1546" width="3.25" style="206" customWidth="1"/>
    <col min="1547" max="1774" width="9" style="206"/>
    <col min="1775" max="1775" width="2.75" style="206" customWidth="1"/>
    <col min="1776" max="1776" width="3.25" style="206" customWidth="1"/>
    <col min="1777" max="1780" width="9" style="206"/>
    <col min="1781" max="1781" width="3.25" style="206" customWidth="1"/>
    <col min="1782" max="1782" width="4.125" style="206" customWidth="1"/>
    <col min="1783" max="1783" width="3.25" style="206" customWidth="1"/>
    <col min="1784" max="1787" width="9" style="206"/>
    <col min="1788" max="1788" width="3.25" style="206" customWidth="1"/>
    <col min="1789" max="1789" width="4.125" style="206" customWidth="1"/>
    <col min="1790" max="1790" width="3.25" style="206" customWidth="1"/>
    <col min="1791" max="1794" width="9" style="206"/>
    <col min="1795" max="1795" width="3.25" style="206" customWidth="1"/>
    <col min="1796" max="1796" width="4.125" style="206" customWidth="1"/>
    <col min="1797" max="1797" width="3.25" style="206" customWidth="1"/>
    <col min="1798" max="1801" width="9" style="206"/>
    <col min="1802" max="1802" width="3.25" style="206" customWidth="1"/>
    <col min="1803" max="2030" width="9" style="206"/>
    <col min="2031" max="2031" width="2.75" style="206" customWidth="1"/>
    <col min="2032" max="2032" width="3.25" style="206" customWidth="1"/>
    <col min="2033" max="2036" width="9" style="206"/>
    <col min="2037" max="2037" width="3.25" style="206" customWidth="1"/>
    <col min="2038" max="2038" width="4.125" style="206" customWidth="1"/>
    <col min="2039" max="2039" width="3.25" style="206" customWidth="1"/>
    <col min="2040" max="2043" width="9" style="206"/>
    <col min="2044" max="2044" width="3.25" style="206" customWidth="1"/>
    <col min="2045" max="2045" width="4.125" style="206" customWidth="1"/>
    <col min="2046" max="2046" width="3.25" style="206" customWidth="1"/>
    <col min="2047" max="2050" width="9" style="206"/>
    <col min="2051" max="2051" width="3.25" style="206" customWidth="1"/>
    <col min="2052" max="2052" width="4.125" style="206" customWidth="1"/>
    <col min="2053" max="2053" width="3.25" style="206" customWidth="1"/>
    <col min="2054" max="2057" width="9" style="206"/>
    <col min="2058" max="2058" width="3.25" style="206" customWidth="1"/>
    <col min="2059" max="2286" width="9" style="206"/>
    <col min="2287" max="2287" width="2.75" style="206" customWidth="1"/>
    <col min="2288" max="2288" width="3.25" style="206" customWidth="1"/>
    <col min="2289" max="2292" width="9" style="206"/>
    <col min="2293" max="2293" width="3.25" style="206" customWidth="1"/>
    <col min="2294" max="2294" width="4.125" style="206" customWidth="1"/>
    <col min="2295" max="2295" width="3.25" style="206" customWidth="1"/>
    <col min="2296" max="2299" width="9" style="206"/>
    <col min="2300" max="2300" width="3.25" style="206" customWidth="1"/>
    <col min="2301" max="2301" width="4.125" style="206" customWidth="1"/>
    <col min="2302" max="2302" width="3.25" style="206" customWidth="1"/>
    <col min="2303" max="2306" width="9" style="206"/>
    <col min="2307" max="2307" width="3.25" style="206" customWidth="1"/>
    <col min="2308" max="2308" width="4.125" style="206" customWidth="1"/>
    <col min="2309" max="2309" width="3.25" style="206" customWidth="1"/>
    <col min="2310" max="2313" width="9" style="206"/>
    <col min="2314" max="2314" width="3.25" style="206" customWidth="1"/>
    <col min="2315" max="2542" width="9" style="206"/>
    <col min="2543" max="2543" width="2.75" style="206" customWidth="1"/>
    <col min="2544" max="2544" width="3.25" style="206" customWidth="1"/>
    <col min="2545" max="2548" width="9" style="206"/>
    <col min="2549" max="2549" width="3.25" style="206" customWidth="1"/>
    <col min="2550" max="2550" width="4.125" style="206" customWidth="1"/>
    <col min="2551" max="2551" width="3.25" style="206" customWidth="1"/>
    <col min="2552" max="2555" width="9" style="206"/>
    <col min="2556" max="2556" width="3.25" style="206" customWidth="1"/>
    <col min="2557" max="2557" width="4.125" style="206" customWidth="1"/>
    <col min="2558" max="2558" width="3.25" style="206" customWidth="1"/>
    <col min="2559" max="2562" width="9" style="206"/>
    <col min="2563" max="2563" width="3.25" style="206" customWidth="1"/>
    <col min="2564" max="2564" width="4.125" style="206" customWidth="1"/>
    <col min="2565" max="2565" width="3.25" style="206" customWidth="1"/>
    <col min="2566" max="2569" width="9" style="206"/>
    <col min="2570" max="2570" width="3.25" style="206" customWidth="1"/>
    <col min="2571" max="2798" width="9" style="206"/>
    <col min="2799" max="2799" width="2.75" style="206" customWidth="1"/>
    <col min="2800" max="2800" width="3.25" style="206" customWidth="1"/>
    <col min="2801" max="2804" width="9" style="206"/>
    <col min="2805" max="2805" width="3.25" style="206" customWidth="1"/>
    <col min="2806" max="2806" width="4.125" style="206" customWidth="1"/>
    <col min="2807" max="2807" width="3.25" style="206" customWidth="1"/>
    <col min="2808" max="2811" width="9" style="206"/>
    <col min="2812" max="2812" width="3.25" style="206" customWidth="1"/>
    <col min="2813" max="2813" width="4.125" style="206" customWidth="1"/>
    <col min="2814" max="2814" width="3.25" style="206" customWidth="1"/>
    <col min="2815" max="2818" width="9" style="206"/>
    <col min="2819" max="2819" width="3.25" style="206" customWidth="1"/>
    <col min="2820" max="2820" width="4.125" style="206" customWidth="1"/>
    <col min="2821" max="2821" width="3.25" style="206" customWidth="1"/>
    <col min="2822" max="2825" width="9" style="206"/>
    <col min="2826" max="2826" width="3.25" style="206" customWidth="1"/>
    <col min="2827" max="3054" width="9" style="206"/>
    <col min="3055" max="3055" width="2.75" style="206" customWidth="1"/>
    <col min="3056" max="3056" width="3.25" style="206" customWidth="1"/>
    <col min="3057" max="3060" width="9" style="206"/>
    <col min="3061" max="3061" width="3.25" style="206" customWidth="1"/>
    <col min="3062" max="3062" width="4.125" style="206" customWidth="1"/>
    <col min="3063" max="3063" width="3.25" style="206" customWidth="1"/>
    <col min="3064" max="3067" width="9" style="206"/>
    <col min="3068" max="3068" width="3.25" style="206" customWidth="1"/>
    <col min="3069" max="3069" width="4.125" style="206" customWidth="1"/>
    <col min="3070" max="3070" width="3.25" style="206" customWidth="1"/>
    <col min="3071" max="3074" width="9" style="206"/>
    <col min="3075" max="3075" width="3.25" style="206" customWidth="1"/>
    <col min="3076" max="3076" width="4.125" style="206" customWidth="1"/>
    <col min="3077" max="3077" width="3.25" style="206" customWidth="1"/>
    <col min="3078" max="3081" width="9" style="206"/>
    <col min="3082" max="3082" width="3.25" style="206" customWidth="1"/>
    <col min="3083" max="3310" width="9" style="206"/>
    <col min="3311" max="3311" width="2.75" style="206" customWidth="1"/>
    <col min="3312" max="3312" width="3.25" style="206" customWidth="1"/>
    <col min="3313" max="3316" width="9" style="206"/>
    <col min="3317" max="3317" width="3.25" style="206" customWidth="1"/>
    <col min="3318" max="3318" width="4.125" style="206" customWidth="1"/>
    <col min="3319" max="3319" width="3.25" style="206" customWidth="1"/>
    <col min="3320" max="3323" width="9" style="206"/>
    <col min="3324" max="3324" width="3.25" style="206" customWidth="1"/>
    <col min="3325" max="3325" width="4.125" style="206" customWidth="1"/>
    <col min="3326" max="3326" width="3.25" style="206" customWidth="1"/>
    <col min="3327" max="3330" width="9" style="206"/>
    <col min="3331" max="3331" width="3.25" style="206" customWidth="1"/>
    <col min="3332" max="3332" width="4.125" style="206" customWidth="1"/>
    <col min="3333" max="3333" width="3.25" style="206" customWidth="1"/>
    <col min="3334" max="3337" width="9" style="206"/>
    <col min="3338" max="3338" width="3.25" style="206" customWidth="1"/>
    <col min="3339" max="3566" width="9" style="206"/>
    <col min="3567" max="3567" width="2.75" style="206" customWidth="1"/>
    <col min="3568" max="3568" width="3.25" style="206" customWidth="1"/>
    <col min="3569" max="3572" width="9" style="206"/>
    <col min="3573" max="3573" width="3.25" style="206" customWidth="1"/>
    <col min="3574" max="3574" width="4.125" style="206" customWidth="1"/>
    <col min="3575" max="3575" width="3.25" style="206" customWidth="1"/>
    <col min="3576" max="3579" width="9" style="206"/>
    <col min="3580" max="3580" width="3.25" style="206" customWidth="1"/>
    <col min="3581" max="3581" width="4.125" style="206" customWidth="1"/>
    <col min="3582" max="3582" width="3.25" style="206" customWidth="1"/>
    <col min="3583" max="3586" width="9" style="206"/>
    <col min="3587" max="3587" width="3.25" style="206" customWidth="1"/>
    <col min="3588" max="3588" width="4.125" style="206" customWidth="1"/>
    <col min="3589" max="3589" width="3.25" style="206" customWidth="1"/>
    <col min="3590" max="3593" width="9" style="206"/>
    <col min="3594" max="3594" width="3.25" style="206" customWidth="1"/>
    <col min="3595" max="3822" width="9" style="206"/>
    <col min="3823" max="3823" width="2.75" style="206" customWidth="1"/>
    <col min="3824" max="3824" width="3.25" style="206" customWidth="1"/>
    <col min="3825" max="3828" width="9" style="206"/>
    <col min="3829" max="3829" width="3.25" style="206" customWidth="1"/>
    <col min="3830" max="3830" width="4.125" style="206" customWidth="1"/>
    <col min="3831" max="3831" width="3.25" style="206" customWidth="1"/>
    <col min="3832" max="3835" width="9" style="206"/>
    <col min="3836" max="3836" width="3.25" style="206" customWidth="1"/>
    <col min="3837" max="3837" width="4.125" style="206" customWidth="1"/>
    <col min="3838" max="3838" width="3.25" style="206" customWidth="1"/>
    <col min="3839" max="3842" width="9" style="206"/>
    <col min="3843" max="3843" width="3.25" style="206" customWidth="1"/>
    <col min="3844" max="3844" width="4.125" style="206" customWidth="1"/>
    <col min="3845" max="3845" width="3.25" style="206" customWidth="1"/>
    <col min="3846" max="3849" width="9" style="206"/>
    <col min="3850" max="3850" width="3.25" style="206" customWidth="1"/>
    <col min="3851" max="4078" width="9" style="206"/>
    <col min="4079" max="4079" width="2.75" style="206" customWidth="1"/>
    <col min="4080" max="4080" width="3.25" style="206" customWidth="1"/>
    <col min="4081" max="4084" width="9" style="206"/>
    <col min="4085" max="4085" width="3.25" style="206" customWidth="1"/>
    <col min="4086" max="4086" width="4.125" style="206" customWidth="1"/>
    <col min="4087" max="4087" width="3.25" style="206" customWidth="1"/>
    <col min="4088" max="4091" width="9" style="206"/>
    <col min="4092" max="4092" width="3.25" style="206" customWidth="1"/>
    <col min="4093" max="4093" width="4.125" style="206" customWidth="1"/>
    <col min="4094" max="4094" width="3.25" style="206" customWidth="1"/>
    <col min="4095" max="4098" width="9" style="206"/>
    <col min="4099" max="4099" width="3.25" style="206" customWidth="1"/>
    <col min="4100" max="4100" width="4.125" style="206" customWidth="1"/>
    <col min="4101" max="4101" width="3.25" style="206" customWidth="1"/>
    <col min="4102" max="4105" width="9" style="206"/>
    <col min="4106" max="4106" width="3.25" style="206" customWidth="1"/>
    <col min="4107" max="4334" width="9" style="206"/>
    <col min="4335" max="4335" width="2.75" style="206" customWidth="1"/>
    <col min="4336" max="4336" width="3.25" style="206" customWidth="1"/>
    <col min="4337" max="4340" width="9" style="206"/>
    <col min="4341" max="4341" width="3.25" style="206" customWidth="1"/>
    <col min="4342" max="4342" width="4.125" style="206" customWidth="1"/>
    <col min="4343" max="4343" width="3.25" style="206" customWidth="1"/>
    <col min="4344" max="4347" width="9" style="206"/>
    <col min="4348" max="4348" width="3.25" style="206" customWidth="1"/>
    <col min="4349" max="4349" width="4.125" style="206" customWidth="1"/>
    <col min="4350" max="4350" width="3.25" style="206" customWidth="1"/>
    <col min="4351" max="4354" width="9" style="206"/>
    <col min="4355" max="4355" width="3.25" style="206" customWidth="1"/>
    <col min="4356" max="4356" width="4.125" style="206" customWidth="1"/>
    <col min="4357" max="4357" width="3.25" style="206" customWidth="1"/>
    <col min="4358" max="4361" width="9" style="206"/>
    <col min="4362" max="4362" width="3.25" style="206" customWidth="1"/>
    <col min="4363" max="4590" width="9" style="206"/>
    <col min="4591" max="4591" width="2.75" style="206" customWidth="1"/>
    <col min="4592" max="4592" width="3.25" style="206" customWidth="1"/>
    <col min="4593" max="4596" width="9" style="206"/>
    <col min="4597" max="4597" width="3.25" style="206" customWidth="1"/>
    <col min="4598" max="4598" width="4.125" style="206" customWidth="1"/>
    <col min="4599" max="4599" width="3.25" style="206" customWidth="1"/>
    <col min="4600" max="4603" width="9" style="206"/>
    <col min="4604" max="4604" width="3.25" style="206" customWidth="1"/>
    <col min="4605" max="4605" width="4.125" style="206" customWidth="1"/>
    <col min="4606" max="4606" width="3.25" style="206" customWidth="1"/>
    <col min="4607" max="4610" width="9" style="206"/>
    <col min="4611" max="4611" width="3.25" style="206" customWidth="1"/>
    <col min="4612" max="4612" width="4.125" style="206" customWidth="1"/>
    <col min="4613" max="4613" width="3.25" style="206" customWidth="1"/>
    <col min="4614" max="4617" width="9" style="206"/>
    <col min="4618" max="4618" width="3.25" style="206" customWidth="1"/>
    <col min="4619" max="4846" width="9" style="206"/>
    <col min="4847" max="4847" width="2.75" style="206" customWidth="1"/>
    <col min="4848" max="4848" width="3.25" style="206" customWidth="1"/>
    <col min="4849" max="4852" width="9" style="206"/>
    <col min="4853" max="4853" width="3.25" style="206" customWidth="1"/>
    <col min="4854" max="4854" width="4.125" style="206" customWidth="1"/>
    <col min="4855" max="4855" width="3.25" style="206" customWidth="1"/>
    <col min="4856" max="4859" width="9" style="206"/>
    <col min="4860" max="4860" width="3.25" style="206" customWidth="1"/>
    <col min="4861" max="4861" width="4.125" style="206" customWidth="1"/>
    <col min="4862" max="4862" width="3.25" style="206" customWidth="1"/>
    <col min="4863" max="4866" width="9" style="206"/>
    <col min="4867" max="4867" width="3.25" style="206" customWidth="1"/>
    <col min="4868" max="4868" width="4.125" style="206" customWidth="1"/>
    <col min="4869" max="4869" width="3.25" style="206" customWidth="1"/>
    <col min="4870" max="4873" width="9" style="206"/>
    <col min="4874" max="4874" width="3.25" style="206" customWidth="1"/>
    <col min="4875" max="5102" width="9" style="206"/>
    <col min="5103" max="5103" width="2.75" style="206" customWidth="1"/>
    <col min="5104" max="5104" width="3.25" style="206" customWidth="1"/>
    <col min="5105" max="5108" width="9" style="206"/>
    <col min="5109" max="5109" width="3.25" style="206" customWidth="1"/>
    <col min="5110" max="5110" width="4.125" style="206" customWidth="1"/>
    <col min="5111" max="5111" width="3.25" style="206" customWidth="1"/>
    <col min="5112" max="5115" width="9" style="206"/>
    <col min="5116" max="5116" width="3.25" style="206" customWidth="1"/>
    <col min="5117" max="5117" width="4.125" style="206" customWidth="1"/>
    <col min="5118" max="5118" width="3.25" style="206" customWidth="1"/>
    <col min="5119" max="5122" width="9" style="206"/>
    <col min="5123" max="5123" width="3.25" style="206" customWidth="1"/>
    <col min="5124" max="5124" width="4.125" style="206" customWidth="1"/>
    <col min="5125" max="5125" width="3.25" style="206" customWidth="1"/>
    <col min="5126" max="5129" width="9" style="206"/>
    <col min="5130" max="5130" width="3.25" style="206" customWidth="1"/>
    <col min="5131" max="5358" width="9" style="206"/>
    <col min="5359" max="5359" width="2.75" style="206" customWidth="1"/>
    <col min="5360" max="5360" width="3.25" style="206" customWidth="1"/>
    <col min="5361" max="5364" width="9" style="206"/>
    <col min="5365" max="5365" width="3.25" style="206" customWidth="1"/>
    <col min="5366" max="5366" width="4.125" style="206" customWidth="1"/>
    <col min="5367" max="5367" width="3.25" style="206" customWidth="1"/>
    <col min="5368" max="5371" width="9" style="206"/>
    <col min="5372" max="5372" width="3.25" style="206" customWidth="1"/>
    <col min="5373" max="5373" width="4.125" style="206" customWidth="1"/>
    <col min="5374" max="5374" width="3.25" style="206" customWidth="1"/>
    <col min="5375" max="5378" width="9" style="206"/>
    <col min="5379" max="5379" width="3.25" style="206" customWidth="1"/>
    <col min="5380" max="5380" width="4.125" style="206" customWidth="1"/>
    <col min="5381" max="5381" width="3.25" style="206" customWidth="1"/>
    <col min="5382" max="5385" width="9" style="206"/>
    <col min="5386" max="5386" width="3.25" style="206" customWidth="1"/>
    <col min="5387" max="5614" width="9" style="206"/>
    <col min="5615" max="5615" width="2.75" style="206" customWidth="1"/>
    <col min="5616" max="5616" width="3.25" style="206" customWidth="1"/>
    <col min="5617" max="5620" width="9" style="206"/>
    <col min="5621" max="5621" width="3.25" style="206" customWidth="1"/>
    <col min="5622" max="5622" width="4.125" style="206" customWidth="1"/>
    <col min="5623" max="5623" width="3.25" style="206" customWidth="1"/>
    <col min="5624" max="5627" width="9" style="206"/>
    <col min="5628" max="5628" width="3.25" style="206" customWidth="1"/>
    <col min="5629" max="5629" width="4.125" style="206" customWidth="1"/>
    <col min="5630" max="5630" width="3.25" style="206" customWidth="1"/>
    <col min="5631" max="5634" width="9" style="206"/>
    <col min="5635" max="5635" width="3.25" style="206" customWidth="1"/>
    <col min="5636" max="5636" width="4.125" style="206" customWidth="1"/>
    <col min="5637" max="5637" width="3.25" style="206" customWidth="1"/>
    <col min="5638" max="5641" width="9" style="206"/>
    <col min="5642" max="5642" width="3.25" style="206" customWidth="1"/>
    <col min="5643" max="5870" width="9" style="206"/>
    <col min="5871" max="5871" width="2.75" style="206" customWidth="1"/>
    <col min="5872" max="5872" width="3.25" style="206" customWidth="1"/>
    <col min="5873" max="5876" width="9" style="206"/>
    <col min="5877" max="5877" width="3.25" style="206" customWidth="1"/>
    <col min="5878" max="5878" width="4.125" style="206" customWidth="1"/>
    <col min="5879" max="5879" width="3.25" style="206" customWidth="1"/>
    <col min="5880" max="5883" width="9" style="206"/>
    <col min="5884" max="5884" width="3.25" style="206" customWidth="1"/>
    <col min="5885" max="5885" width="4.125" style="206" customWidth="1"/>
    <col min="5886" max="5886" width="3.25" style="206" customWidth="1"/>
    <col min="5887" max="5890" width="9" style="206"/>
    <col min="5891" max="5891" width="3.25" style="206" customWidth="1"/>
    <col min="5892" max="5892" width="4.125" style="206" customWidth="1"/>
    <col min="5893" max="5893" width="3.25" style="206" customWidth="1"/>
    <col min="5894" max="5897" width="9" style="206"/>
    <col min="5898" max="5898" width="3.25" style="206" customWidth="1"/>
    <col min="5899" max="6126" width="9" style="206"/>
    <col min="6127" max="6127" width="2.75" style="206" customWidth="1"/>
    <col min="6128" max="6128" width="3.25" style="206" customWidth="1"/>
    <col min="6129" max="6132" width="9" style="206"/>
    <col min="6133" max="6133" width="3.25" style="206" customWidth="1"/>
    <col min="6134" max="6134" width="4.125" style="206" customWidth="1"/>
    <col min="6135" max="6135" width="3.25" style="206" customWidth="1"/>
    <col min="6136" max="6139" width="9" style="206"/>
    <col min="6140" max="6140" width="3.25" style="206" customWidth="1"/>
    <col min="6141" max="6141" width="4.125" style="206" customWidth="1"/>
    <col min="6142" max="6142" width="3.25" style="206" customWidth="1"/>
    <col min="6143" max="6146" width="9" style="206"/>
    <col min="6147" max="6147" width="3.25" style="206" customWidth="1"/>
    <col min="6148" max="6148" width="4.125" style="206" customWidth="1"/>
    <col min="6149" max="6149" width="3.25" style="206" customWidth="1"/>
    <col min="6150" max="6153" width="9" style="206"/>
    <col min="6154" max="6154" width="3.25" style="206" customWidth="1"/>
    <col min="6155" max="6382" width="9" style="206"/>
    <col min="6383" max="6383" width="2.75" style="206" customWidth="1"/>
    <col min="6384" max="6384" width="3.25" style="206" customWidth="1"/>
    <col min="6385" max="6388" width="9" style="206"/>
    <col min="6389" max="6389" width="3.25" style="206" customWidth="1"/>
    <col min="6390" max="6390" width="4.125" style="206" customWidth="1"/>
    <col min="6391" max="6391" width="3.25" style="206" customWidth="1"/>
    <col min="6392" max="6395" width="9" style="206"/>
    <col min="6396" max="6396" width="3.25" style="206" customWidth="1"/>
    <col min="6397" max="6397" width="4.125" style="206" customWidth="1"/>
    <col min="6398" max="6398" width="3.25" style="206" customWidth="1"/>
    <col min="6399" max="6402" width="9" style="206"/>
    <col min="6403" max="6403" width="3.25" style="206" customWidth="1"/>
    <col min="6404" max="6404" width="4.125" style="206" customWidth="1"/>
    <col min="6405" max="6405" width="3.25" style="206" customWidth="1"/>
    <col min="6406" max="6409" width="9" style="206"/>
    <col min="6410" max="6410" width="3.25" style="206" customWidth="1"/>
    <col min="6411" max="6638" width="9" style="206"/>
    <col min="6639" max="6639" width="2.75" style="206" customWidth="1"/>
    <col min="6640" max="6640" width="3.25" style="206" customWidth="1"/>
    <col min="6641" max="6644" width="9" style="206"/>
    <col min="6645" max="6645" width="3.25" style="206" customWidth="1"/>
    <col min="6646" max="6646" width="4.125" style="206" customWidth="1"/>
    <col min="6647" max="6647" width="3.25" style="206" customWidth="1"/>
    <col min="6648" max="6651" width="9" style="206"/>
    <col min="6652" max="6652" width="3.25" style="206" customWidth="1"/>
    <col min="6653" max="6653" width="4.125" style="206" customWidth="1"/>
    <col min="6654" max="6654" width="3.25" style="206" customWidth="1"/>
    <col min="6655" max="6658" width="9" style="206"/>
    <col min="6659" max="6659" width="3.25" style="206" customWidth="1"/>
    <col min="6660" max="6660" width="4.125" style="206" customWidth="1"/>
    <col min="6661" max="6661" width="3.25" style="206" customWidth="1"/>
    <col min="6662" max="6665" width="9" style="206"/>
    <col min="6666" max="6666" width="3.25" style="206" customWidth="1"/>
    <col min="6667" max="6894" width="9" style="206"/>
    <col min="6895" max="6895" width="2.75" style="206" customWidth="1"/>
    <col min="6896" max="6896" width="3.25" style="206" customWidth="1"/>
    <col min="6897" max="6900" width="9" style="206"/>
    <col min="6901" max="6901" width="3.25" style="206" customWidth="1"/>
    <col min="6902" max="6902" width="4.125" style="206" customWidth="1"/>
    <col min="6903" max="6903" width="3.25" style="206" customWidth="1"/>
    <col min="6904" max="6907" width="9" style="206"/>
    <col min="6908" max="6908" width="3.25" style="206" customWidth="1"/>
    <col min="6909" max="6909" width="4.125" style="206" customWidth="1"/>
    <col min="6910" max="6910" width="3.25" style="206" customWidth="1"/>
    <col min="6911" max="6914" width="9" style="206"/>
    <col min="6915" max="6915" width="3.25" style="206" customWidth="1"/>
    <col min="6916" max="6916" width="4.125" style="206" customWidth="1"/>
    <col min="6917" max="6917" width="3.25" style="206" customWidth="1"/>
    <col min="6918" max="6921" width="9" style="206"/>
    <col min="6922" max="6922" width="3.25" style="206" customWidth="1"/>
    <col min="6923" max="7150" width="9" style="206"/>
    <col min="7151" max="7151" width="2.75" style="206" customWidth="1"/>
    <col min="7152" max="7152" width="3.25" style="206" customWidth="1"/>
    <col min="7153" max="7156" width="9" style="206"/>
    <col min="7157" max="7157" width="3.25" style="206" customWidth="1"/>
    <col min="7158" max="7158" width="4.125" style="206" customWidth="1"/>
    <col min="7159" max="7159" width="3.25" style="206" customWidth="1"/>
    <col min="7160" max="7163" width="9" style="206"/>
    <col min="7164" max="7164" width="3.25" style="206" customWidth="1"/>
    <col min="7165" max="7165" width="4.125" style="206" customWidth="1"/>
    <col min="7166" max="7166" width="3.25" style="206" customWidth="1"/>
    <col min="7167" max="7170" width="9" style="206"/>
    <col min="7171" max="7171" width="3.25" style="206" customWidth="1"/>
    <col min="7172" max="7172" width="4.125" style="206" customWidth="1"/>
    <col min="7173" max="7173" width="3.25" style="206" customWidth="1"/>
    <col min="7174" max="7177" width="9" style="206"/>
    <col min="7178" max="7178" width="3.25" style="206" customWidth="1"/>
    <col min="7179" max="7406" width="9" style="206"/>
    <col min="7407" max="7407" width="2.75" style="206" customWidth="1"/>
    <col min="7408" max="7408" width="3.25" style="206" customWidth="1"/>
    <col min="7409" max="7412" width="9" style="206"/>
    <col min="7413" max="7413" width="3.25" style="206" customWidth="1"/>
    <col min="7414" max="7414" width="4.125" style="206" customWidth="1"/>
    <col min="7415" max="7415" width="3.25" style="206" customWidth="1"/>
    <col min="7416" max="7419" width="9" style="206"/>
    <col min="7420" max="7420" width="3.25" style="206" customWidth="1"/>
    <col min="7421" max="7421" width="4.125" style="206" customWidth="1"/>
    <col min="7422" max="7422" width="3.25" style="206" customWidth="1"/>
    <col min="7423" max="7426" width="9" style="206"/>
    <col min="7427" max="7427" width="3.25" style="206" customWidth="1"/>
    <col min="7428" max="7428" width="4.125" style="206" customWidth="1"/>
    <col min="7429" max="7429" width="3.25" style="206" customWidth="1"/>
    <col min="7430" max="7433" width="9" style="206"/>
    <col min="7434" max="7434" width="3.25" style="206" customWidth="1"/>
    <col min="7435" max="7662" width="9" style="206"/>
    <col min="7663" max="7663" width="2.75" style="206" customWidth="1"/>
    <col min="7664" max="7664" width="3.25" style="206" customWidth="1"/>
    <col min="7665" max="7668" width="9" style="206"/>
    <col min="7669" max="7669" width="3.25" style="206" customWidth="1"/>
    <col min="7670" max="7670" width="4.125" style="206" customWidth="1"/>
    <col min="7671" max="7671" width="3.25" style="206" customWidth="1"/>
    <col min="7672" max="7675" width="9" style="206"/>
    <col min="7676" max="7676" width="3.25" style="206" customWidth="1"/>
    <col min="7677" max="7677" width="4.125" style="206" customWidth="1"/>
    <col min="7678" max="7678" width="3.25" style="206" customWidth="1"/>
    <col min="7679" max="7682" width="9" style="206"/>
    <col min="7683" max="7683" width="3.25" style="206" customWidth="1"/>
    <col min="7684" max="7684" width="4.125" style="206" customWidth="1"/>
    <col min="7685" max="7685" width="3.25" style="206" customWidth="1"/>
    <col min="7686" max="7689" width="9" style="206"/>
    <col min="7690" max="7690" width="3.25" style="206" customWidth="1"/>
    <col min="7691" max="7918" width="9" style="206"/>
    <col min="7919" max="7919" width="2.75" style="206" customWidth="1"/>
    <col min="7920" max="7920" width="3.25" style="206" customWidth="1"/>
    <col min="7921" max="7924" width="9" style="206"/>
    <col min="7925" max="7925" width="3.25" style="206" customWidth="1"/>
    <col min="7926" max="7926" width="4.125" style="206" customWidth="1"/>
    <col min="7927" max="7927" width="3.25" style="206" customWidth="1"/>
    <col min="7928" max="7931" width="9" style="206"/>
    <col min="7932" max="7932" width="3.25" style="206" customWidth="1"/>
    <col min="7933" max="7933" width="4.125" style="206" customWidth="1"/>
    <col min="7934" max="7934" width="3.25" style="206" customWidth="1"/>
    <col min="7935" max="7938" width="9" style="206"/>
    <col min="7939" max="7939" width="3.25" style="206" customWidth="1"/>
    <col min="7940" max="7940" width="4.125" style="206" customWidth="1"/>
    <col min="7941" max="7941" width="3.25" style="206" customWidth="1"/>
    <col min="7942" max="7945" width="9" style="206"/>
    <col min="7946" max="7946" width="3.25" style="206" customWidth="1"/>
    <col min="7947" max="8174" width="9" style="206"/>
    <col min="8175" max="8175" width="2.75" style="206" customWidth="1"/>
    <col min="8176" max="8176" width="3.25" style="206" customWidth="1"/>
    <col min="8177" max="8180" width="9" style="206"/>
    <col min="8181" max="8181" width="3.25" style="206" customWidth="1"/>
    <col min="8182" max="8182" width="4.125" style="206" customWidth="1"/>
    <col min="8183" max="8183" width="3.25" style="206" customWidth="1"/>
    <col min="8184" max="8187" width="9" style="206"/>
    <col min="8188" max="8188" width="3.25" style="206" customWidth="1"/>
    <col min="8189" max="8189" width="4.125" style="206" customWidth="1"/>
    <col min="8190" max="8190" width="3.25" style="206" customWidth="1"/>
    <col min="8191" max="8194" width="9" style="206"/>
    <col min="8195" max="8195" width="3.25" style="206" customWidth="1"/>
    <col min="8196" max="8196" width="4.125" style="206" customWidth="1"/>
    <col min="8197" max="8197" width="3.25" style="206" customWidth="1"/>
    <col min="8198" max="8201" width="9" style="206"/>
    <col min="8202" max="8202" width="3.25" style="206" customWidth="1"/>
    <col min="8203" max="8430" width="9" style="206"/>
    <col min="8431" max="8431" width="2.75" style="206" customWidth="1"/>
    <col min="8432" max="8432" width="3.25" style="206" customWidth="1"/>
    <col min="8433" max="8436" width="9" style="206"/>
    <col min="8437" max="8437" width="3.25" style="206" customWidth="1"/>
    <col min="8438" max="8438" width="4.125" style="206" customWidth="1"/>
    <col min="8439" max="8439" width="3.25" style="206" customWidth="1"/>
    <col min="8440" max="8443" width="9" style="206"/>
    <col min="8444" max="8444" width="3.25" style="206" customWidth="1"/>
    <col min="8445" max="8445" width="4.125" style="206" customWidth="1"/>
    <col min="8446" max="8446" width="3.25" style="206" customWidth="1"/>
    <col min="8447" max="8450" width="9" style="206"/>
    <col min="8451" max="8451" width="3.25" style="206" customWidth="1"/>
    <col min="8452" max="8452" width="4.125" style="206" customWidth="1"/>
    <col min="8453" max="8453" width="3.25" style="206" customWidth="1"/>
    <col min="8454" max="8457" width="9" style="206"/>
    <col min="8458" max="8458" width="3.25" style="206" customWidth="1"/>
    <col min="8459" max="8686" width="9" style="206"/>
    <col min="8687" max="8687" width="2.75" style="206" customWidth="1"/>
    <col min="8688" max="8688" width="3.25" style="206" customWidth="1"/>
    <col min="8689" max="8692" width="9" style="206"/>
    <col min="8693" max="8693" width="3.25" style="206" customWidth="1"/>
    <col min="8694" max="8694" width="4.125" style="206" customWidth="1"/>
    <col min="8695" max="8695" width="3.25" style="206" customWidth="1"/>
    <col min="8696" max="8699" width="9" style="206"/>
    <col min="8700" max="8700" width="3.25" style="206" customWidth="1"/>
    <col min="8701" max="8701" width="4.125" style="206" customWidth="1"/>
    <col min="8702" max="8702" width="3.25" style="206" customWidth="1"/>
    <col min="8703" max="8706" width="9" style="206"/>
    <col min="8707" max="8707" width="3.25" style="206" customWidth="1"/>
    <col min="8708" max="8708" width="4.125" style="206" customWidth="1"/>
    <col min="8709" max="8709" width="3.25" style="206" customWidth="1"/>
    <col min="8710" max="8713" width="9" style="206"/>
    <col min="8714" max="8714" width="3.25" style="206" customWidth="1"/>
    <col min="8715" max="8942" width="9" style="206"/>
    <col min="8943" max="8943" width="2.75" style="206" customWidth="1"/>
    <col min="8944" max="8944" width="3.25" style="206" customWidth="1"/>
    <col min="8945" max="8948" width="9" style="206"/>
    <col min="8949" max="8949" width="3.25" style="206" customWidth="1"/>
    <col min="8950" max="8950" width="4.125" style="206" customWidth="1"/>
    <col min="8951" max="8951" width="3.25" style="206" customWidth="1"/>
    <col min="8952" max="8955" width="9" style="206"/>
    <col min="8956" max="8956" width="3.25" style="206" customWidth="1"/>
    <col min="8957" max="8957" width="4.125" style="206" customWidth="1"/>
    <col min="8958" max="8958" width="3.25" style="206" customWidth="1"/>
    <col min="8959" max="8962" width="9" style="206"/>
    <col min="8963" max="8963" width="3.25" style="206" customWidth="1"/>
    <col min="8964" max="8964" width="4.125" style="206" customWidth="1"/>
    <col min="8965" max="8965" width="3.25" style="206" customWidth="1"/>
    <col min="8966" max="8969" width="9" style="206"/>
    <col min="8970" max="8970" width="3.25" style="206" customWidth="1"/>
    <col min="8971" max="9198" width="9" style="206"/>
    <col min="9199" max="9199" width="2.75" style="206" customWidth="1"/>
    <col min="9200" max="9200" width="3.25" style="206" customWidth="1"/>
    <col min="9201" max="9204" width="9" style="206"/>
    <col min="9205" max="9205" width="3.25" style="206" customWidth="1"/>
    <col min="9206" max="9206" width="4.125" style="206" customWidth="1"/>
    <col min="9207" max="9207" width="3.25" style="206" customWidth="1"/>
    <col min="9208" max="9211" width="9" style="206"/>
    <col min="9212" max="9212" width="3.25" style="206" customWidth="1"/>
    <col min="9213" max="9213" width="4.125" style="206" customWidth="1"/>
    <col min="9214" max="9214" width="3.25" style="206" customWidth="1"/>
    <col min="9215" max="9218" width="9" style="206"/>
    <col min="9219" max="9219" width="3.25" style="206" customWidth="1"/>
    <col min="9220" max="9220" width="4.125" style="206" customWidth="1"/>
    <col min="9221" max="9221" width="3.25" style="206" customWidth="1"/>
    <col min="9222" max="9225" width="9" style="206"/>
    <col min="9226" max="9226" width="3.25" style="206" customWidth="1"/>
    <col min="9227" max="9454" width="9" style="206"/>
    <col min="9455" max="9455" width="2.75" style="206" customWidth="1"/>
    <col min="9456" max="9456" width="3.25" style="206" customWidth="1"/>
    <col min="9457" max="9460" width="9" style="206"/>
    <col min="9461" max="9461" width="3.25" style="206" customWidth="1"/>
    <col min="9462" max="9462" width="4.125" style="206" customWidth="1"/>
    <col min="9463" max="9463" width="3.25" style="206" customWidth="1"/>
    <col min="9464" max="9467" width="9" style="206"/>
    <col min="9468" max="9468" width="3.25" style="206" customWidth="1"/>
    <col min="9469" max="9469" width="4.125" style="206" customWidth="1"/>
    <col min="9470" max="9470" width="3.25" style="206" customWidth="1"/>
    <col min="9471" max="9474" width="9" style="206"/>
    <col min="9475" max="9475" width="3.25" style="206" customWidth="1"/>
    <col min="9476" max="9476" width="4.125" style="206" customWidth="1"/>
    <col min="9477" max="9477" width="3.25" style="206" customWidth="1"/>
    <col min="9478" max="9481" width="9" style="206"/>
    <col min="9482" max="9482" width="3.25" style="206" customWidth="1"/>
    <col min="9483" max="9710" width="9" style="206"/>
    <col min="9711" max="9711" width="2.75" style="206" customWidth="1"/>
    <col min="9712" max="9712" width="3.25" style="206" customWidth="1"/>
    <col min="9713" max="9716" width="9" style="206"/>
    <col min="9717" max="9717" width="3.25" style="206" customWidth="1"/>
    <col min="9718" max="9718" width="4.125" style="206" customWidth="1"/>
    <col min="9719" max="9719" width="3.25" style="206" customWidth="1"/>
    <col min="9720" max="9723" width="9" style="206"/>
    <col min="9724" max="9724" width="3.25" style="206" customWidth="1"/>
    <col min="9725" max="9725" width="4.125" style="206" customWidth="1"/>
    <col min="9726" max="9726" width="3.25" style="206" customWidth="1"/>
    <col min="9727" max="9730" width="9" style="206"/>
    <col min="9731" max="9731" width="3.25" style="206" customWidth="1"/>
    <col min="9732" max="9732" width="4.125" style="206" customWidth="1"/>
    <col min="9733" max="9733" width="3.25" style="206" customWidth="1"/>
    <col min="9734" max="9737" width="9" style="206"/>
    <col min="9738" max="9738" width="3.25" style="206" customWidth="1"/>
    <col min="9739" max="9966" width="9" style="206"/>
    <col min="9967" max="9967" width="2.75" style="206" customWidth="1"/>
    <col min="9968" max="9968" width="3.25" style="206" customWidth="1"/>
    <col min="9969" max="9972" width="9" style="206"/>
    <col min="9973" max="9973" width="3.25" style="206" customWidth="1"/>
    <col min="9974" max="9974" width="4.125" style="206" customWidth="1"/>
    <col min="9975" max="9975" width="3.25" style="206" customWidth="1"/>
    <col min="9976" max="9979" width="9" style="206"/>
    <col min="9980" max="9980" width="3.25" style="206" customWidth="1"/>
    <col min="9981" max="9981" width="4.125" style="206" customWidth="1"/>
    <col min="9982" max="9982" width="3.25" style="206" customWidth="1"/>
    <col min="9983" max="9986" width="9" style="206"/>
    <col min="9987" max="9987" width="3.25" style="206" customWidth="1"/>
    <col min="9988" max="9988" width="4.125" style="206" customWidth="1"/>
    <col min="9989" max="9989" width="3.25" style="206" customWidth="1"/>
    <col min="9990" max="9993" width="9" style="206"/>
    <col min="9994" max="9994" width="3.25" style="206" customWidth="1"/>
    <col min="9995" max="10222" width="9" style="206"/>
    <col min="10223" max="10223" width="2.75" style="206" customWidth="1"/>
    <col min="10224" max="10224" width="3.25" style="206" customWidth="1"/>
    <col min="10225" max="10228" width="9" style="206"/>
    <col min="10229" max="10229" width="3.25" style="206" customWidth="1"/>
    <col min="10230" max="10230" width="4.125" style="206" customWidth="1"/>
    <col min="10231" max="10231" width="3.25" style="206" customWidth="1"/>
    <col min="10232" max="10235" width="9" style="206"/>
    <col min="10236" max="10236" width="3.25" style="206" customWidth="1"/>
    <col min="10237" max="10237" width="4.125" style="206" customWidth="1"/>
    <col min="10238" max="10238" width="3.25" style="206" customWidth="1"/>
    <col min="10239" max="10242" width="9" style="206"/>
    <col min="10243" max="10243" width="3.25" style="206" customWidth="1"/>
    <col min="10244" max="10244" width="4.125" style="206" customWidth="1"/>
    <col min="10245" max="10245" width="3.25" style="206" customWidth="1"/>
    <col min="10246" max="10249" width="9" style="206"/>
    <col min="10250" max="10250" width="3.25" style="206" customWidth="1"/>
    <col min="10251" max="10478" width="9" style="206"/>
    <col min="10479" max="10479" width="2.75" style="206" customWidth="1"/>
    <col min="10480" max="10480" width="3.25" style="206" customWidth="1"/>
    <col min="10481" max="10484" width="9" style="206"/>
    <col min="10485" max="10485" width="3.25" style="206" customWidth="1"/>
    <col min="10486" max="10486" width="4.125" style="206" customWidth="1"/>
    <col min="10487" max="10487" width="3.25" style="206" customWidth="1"/>
    <col min="10488" max="10491" width="9" style="206"/>
    <col min="10492" max="10492" width="3.25" style="206" customWidth="1"/>
    <col min="10493" max="10493" width="4.125" style="206" customWidth="1"/>
    <col min="10494" max="10494" width="3.25" style="206" customWidth="1"/>
    <col min="10495" max="10498" width="9" style="206"/>
    <col min="10499" max="10499" width="3.25" style="206" customWidth="1"/>
    <col min="10500" max="10500" width="4.125" style="206" customWidth="1"/>
    <col min="10501" max="10501" width="3.25" style="206" customWidth="1"/>
    <col min="10502" max="10505" width="9" style="206"/>
    <col min="10506" max="10506" width="3.25" style="206" customWidth="1"/>
    <col min="10507" max="10734" width="9" style="206"/>
    <col min="10735" max="10735" width="2.75" style="206" customWidth="1"/>
    <col min="10736" max="10736" width="3.25" style="206" customWidth="1"/>
    <col min="10737" max="10740" width="9" style="206"/>
    <col min="10741" max="10741" width="3.25" style="206" customWidth="1"/>
    <col min="10742" max="10742" width="4.125" style="206" customWidth="1"/>
    <col min="10743" max="10743" width="3.25" style="206" customWidth="1"/>
    <col min="10744" max="10747" width="9" style="206"/>
    <col min="10748" max="10748" width="3.25" style="206" customWidth="1"/>
    <col min="10749" max="10749" width="4.125" style="206" customWidth="1"/>
    <col min="10750" max="10750" width="3.25" style="206" customWidth="1"/>
    <col min="10751" max="10754" width="9" style="206"/>
    <col min="10755" max="10755" width="3.25" style="206" customWidth="1"/>
    <col min="10756" max="10756" width="4.125" style="206" customWidth="1"/>
    <col min="10757" max="10757" width="3.25" style="206" customWidth="1"/>
    <col min="10758" max="10761" width="9" style="206"/>
    <col min="10762" max="10762" width="3.25" style="206" customWidth="1"/>
    <col min="10763" max="10990" width="9" style="206"/>
    <col min="10991" max="10991" width="2.75" style="206" customWidth="1"/>
    <col min="10992" max="10992" width="3.25" style="206" customWidth="1"/>
    <col min="10993" max="10996" width="9" style="206"/>
    <col min="10997" max="10997" width="3.25" style="206" customWidth="1"/>
    <col min="10998" max="10998" width="4.125" style="206" customWidth="1"/>
    <col min="10999" max="10999" width="3.25" style="206" customWidth="1"/>
    <col min="11000" max="11003" width="9" style="206"/>
    <col min="11004" max="11004" width="3.25" style="206" customWidth="1"/>
    <col min="11005" max="11005" width="4.125" style="206" customWidth="1"/>
    <col min="11006" max="11006" width="3.25" style="206" customWidth="1"/>
    <col min="11007" max="11010" width="9" style="206"/>
    <col min="11011" max="11011" width="3.25" style="206" customWidth="1"/>
    <col min="11012" max="11012" width="4.125" style="206" customWidth="1"/>
    <col min="11013" max="11013" width="3.25" style="206" customWidth="1"/>
    <col min="11014" max="11017" width="9" style="206"/>
    <col min="11018" max="11018" width="3.25" style="206" customWidth="1"/>
    <col min="11019" max="11246" width="9" style="206"/>
    <col min="11247" max="11247" width="2.75" style="206" customWidth="1"/>
    <col min="11248" max="11248" width="3.25" style="206" customWidth="1"/>
    <col min="11249" max="11252" width="9" style="206"/>
    <col min="11253" max="11253" width="3.25" style="206" customWidth="1"/>
    <col min="11254" max="11254" width="4.125" style="206" customWidth="1"/>
    <col min="11255" max="11255" width="3.25" style="206" customWidth="1"/>
    <col min="11256" max="11259" width="9" style="206"/>
    <col min="11260" max="11260" width="3.25" style="206" customWidth="1"/>
    <col min="11261" max="11261" width="4.125" style="206" customWidth="1"/>
    <col min="11262" max="11262" width="3.25" style="206" customWidth="1"/>
    <col min="11263" max="11266" width="9" style="206"/>
    <col min="11267" max="11267" width="3.25" style="206" customWidth="1"/>
    <col min="11268" max="11268" width="4.125" style="206" customWidth="1"/>
    <col min="11269" max="11269" width="3.25" style="206" customWidth="1"/>
    <col min="11270" max="11273" width="9" style="206"/>
    <col min="11274" max="11274" width="3.25" style="206" customWidth="1"/>
    <col min="11275" max="11502" width="9" style="206"/>
    <col min="11503" max="11503" width="2.75" style="206" customWidth="1"/>
    <col min="11504" max="11504" width="3.25" style="206" customWidth="1"/>
    <col min="11505" max="11508" width="9" style="206"/>
    <col min="11509" max="11509" width="3.25" style="206" customWidth="1"/>
    <col min="11510" max="11510" width="4.125" style="206" customWidth="1"/>
    <col min="11511" max="11511" width="3.25" style="206" customWidth="1"/>
    <col min="11512" max="11515" width="9" style="206"/>
    <col min="11516" max="11516" width="3.25" style="206" customWidth="1"/>
    <col min="11517" max="11517" width="4.125" style="206" customWidth="1"/>
    <col min="11518" max="11518" width="3.25" style="206" customWidth="1"/>
    <col min="11519" max="11522" width="9" style="206"/>
    <col min="11523" max="11523" width="3.25" style="206" customWidth="1"/>
    <col min="11524" max="11524" width="4.125" style="206" customWidth="1"/>
    <col min="11525" max="11525" width="3.25" style="206" customWidth="1"/>
    <col min="11526" max="11529" width="9" style="206"/>
    <col min="11530" max="11530" width="3.25" style="206" customWidth="1"/>
    <col min="11531" max="11758" width="9" style="206"/>
    <col min="11759" max="11759" width="2.75" style="206" customWidth="1"/>
    <col min="11760" max="11760" width="3.25" style="206" customWidth="1"/>
    <col min="11761" max="11764" width="9" style="206"/>
    <col min="11765" max="11765" width="3.25" style="206" customWidth="1"/>
    <col min="11766" max="11766" width="4.125" style="206" customWidth="1"/>
    <col min="11767" max="11767" width="3.25" style="206" customWidth="1"/>
    <col min="11768" max="11771" width="9" style="206"/>
    <col min="11772" max="11772" width="3.25" style="206" customWidth="1"/>
    <col min="11773" max="11773" width="4.125" style="206" customWidth="1"/>
    <col min="11774" max="11774" width="3.25" style="206" customWidth="1"/>
    <col min="11775" max="11778" width="9" style="206"/>
    <col min="11779" max="11779" width="3.25" style="206" customWidth="1"/>
    <col min="11780" max="11780" width="4.125" style="206" customWidth="1"/>
    <col min="11781" max="11781" width="3.25" style="206" customWidth="1"/>
    <col min="11782" max="11785" width="9" style="206"/>
    <col min="11786" max="11786" width="3.25" style="206" customWidth="1"/>
    <col min="11787" max="12014" width="9" style="206"/>
    <col min="12015" max="12015" width="2.75" style="206" customWidth="1"/>
    <col min="12016" max="12016" width="3.25" style="206" customWidth="1"/>
    <col min="12017" max="12020" width="9" style="206"/>
    <col min="12021" max="12021" width="3.25" style="206" customWidth="1"/>
    <col min="12022" max="12022" width="4.125" style="206" customWidth="1"/>
    <col min="12023" max="12023" width="3.25" style="206" customWidth="1"/>
    <col min="12024" max="12027" width="9" style="206"/>
    <col min="12028" max="12028" width="3.25" style="206" customWidth="1"/>
    <col min="12029" max="12029" width="4.125" style="206" customWidth="1"/>
    <col min="12030" max="12030" width="3.25" style="206" customWidth="1"/>
    <col min="12031" max="12034" width="9" style="206"/>
    <col min="12035" max="12035" width="3.25" style="206" customWidth="1"/>
    <col min="12036" max="12036" width="4.125" style="206" customWidth="1"/>
    <col min="12037" max="12037" width="3.25" style="206" customWidth="1"/>
    <col min="12038" max="12041" width="9" style="206"/>
    <col min="12042" max="12042" width="3.25" style="206" customWidth="1"/>
    <col min="12043" max="12270" width="9" style="206"/>
    <col min="12271" max="12271" width="2.75" style="206" customWidth="1"/>
    <col min="12272" max="12272" width="3.25" style="206" customWidth="1"/>
    <col min="12273" max="12276" width="9" style="206"/>
    <col min="12277" max="12277" width="3.25" style="206" customWidth="1"/>
    <col min="12278" max="12278" width="4.125" style="206" customWidth="1"/>
    <col min="12279" max="12279" width="3.25" style="206" customWidth="1"/>
    <col min="12280" max="12283" width="9" style="206"/>
    <col min="12284" max="12284" width="3.25" style="206" customWidth="1"/>
    <col min="12285" max="12285" width="4.125" style="206" customWidth="1"/>
    <col min="12286" max="12286" width="3.25" style="206" customWidth="1"/>
    <col min="12287" max="12290" width="9" style="206"/>
    <col min="12291" max="12291" width="3.25" style="206" customWidth="1"/>
    <col min="12292" max="12292" width="4.125" style="206" customWidth="1"/>
    <col min="12293" max="12293" width="3.25" style="206" customWidth="1"/>
    <col min="12294" max="12297" width="9" style="206"/>
    <col min="12298" max="12298" width="3.25" style="206" customWidth="1"/>
    <col min="12299" max="12526" width="9" style="206"/>
    <col min="12527" max="12527" width="2.75" style="206" customWidth="1"/>
    <col min="12528" max="12528" width="3.25" style="206" customWidth="1"/>
    <col min="12529" max="12532" width="9" style="206"/>
    <col min="12533" max="12533" width="3.25" style="206" customWidth="1"/>
    <col min="12534" max="12534" width="4.125" style="206" customWidth="1"/>
    <col min="12535" max="12535" width="3.25" style="206" customWidth="1"/>
    <col min="12536" max="12539" width="9" style="206"/>
    <col min="12540" max="12540" width="3.25" style="206" customWidth="1"/>
    <col min="12541" max="12541" width="4.125" style="206" customWidth="1"/>
    <col min="12542" max="12542" width="3.25" style="206" customWidth="1"/>
    <col min="12543" max="12546" width="9" style="206"/>
    <col min="12547" max="12547" width="3.25" style="206" customWidth="1"/>
    <col min="12548" max="12548" width="4.125" style="206" customWidth="1"/>
    <col min="12549" max="12549" width="3.25" style="206" customWidth="1"/>
    <col min="12550" max="12553" width="9" style="206"/>
    <col min="12554" max="12554" width="3.25" style="206" customWidth="1"/>
    <col min="12555" max="12782" width="9" style="206"/>
    <col min="12783" max="12783" width="2.75" style="206" customWidth="1"/>
    <col min="12784" max="12784" width="3.25" style="206" customWidth="1"/>
    <col min="12785" max="12788" width="9" style="206"/>
    <col min="12789" max="12789" width="3.25" style="206" customWidth="1"/>
    <col min="12790" max="12790" width="4.125" style="206" customWidth="1"/>
    <col min="12791" max="12791" width="3.25" style="206" customWidth="1"/>
    <col min="12792" max="12795" width="9" style="206"/>
    <col min="12796" max="12796" width="3.25" style="206" customWidth="1"/>
    <col min="12797" max="12797" width="4.125" style="206" customWidth="1"/>
    <col min="12798" max="12798" width="3.25" style="206" customWidth="1"/>
    <col min="12799" max="12802" width="9" style="206"/>
    <col min="12803" max="12803" width="3.25" style="206" customWidth="1"/>
    <col min="12804" max="12804" width="4.125" style="206" customWidth="1"/>
    <col min="12805" max="12805" width="3.25" style="206" customWidth="1"/>
    <col min="12806" max="12809" width="9" style="206"/>
    <col min="12810" max="12810" width="3.25" style="206" customWidth="1"/>
    <col min="12811" max="13038" width="9" style="206"/>
    <col min="13039" max="13039" width="2.75" style="206" customWidth="1"/>
    <col min="13040" max="13040" width="3.25" style="206" customWidth="1"/>
    <col min="13041" max="13044" width="9" style="206"/>
    <col min="13045" max="13045" width="3.25" style="206" customWidth="1"/>
    <col min="13046" max="13046" width="4.125" style="206" customWidth="1"/>
    <col min="13047" max="13047" width="3.25" style="206" customWidth="1"/>
    <col min="13048" max="13051" width="9" style="206"/>
    <col min="13052" max="13052" width="3.25" style="206" customWidth="1"/>
    <col min="13053" max="13053" width="4.125" style="206" customWidth="1"/>
    <col min="13054" max="13054" width="3.25" style="206" customWidth="1"/>
    <col min="13055" max="13058" width="9" style="206"/>
    <col min="13059" max="13059" width="3.25" style="206" customWidth="1"/>
    <col min="13060" max="13060" width="4.125" style="206" customWidth="1"/>
    <col min="13061" max="13061" width="3.25" style="206" customWidth="1"/>
    <col min="13062" max="13065" width="9" style="206"/>
    <col min="13066" max="13066" width="3.25" style="206" customWidth="1"/>
    <col min="13067" max="13294" width="9" style="206"/>
    <col min="13295" max="13295" width="2.75" style="206" customWidth="1"/>
    <col min="13296" max="13296" width="3.25" style="206" customWidth="1"/>
    <col min="13297" max="13300" width="9" style="206"/>
    <col min="13301" max="13301" width="3.25" style="206" customWidth="1"/>
    <col min="13302" max="13302" width="4.125" style="206" customWidth="1"/>
    <col min="13303" max="13303" width="3.25" style="206" customWidth="1"/>
    <col min="13304" max="13307" width="9" style="206"/>
    <col min="13308" max="13308" width="3.25" style="206" customWidth="1"/>
    <col min="13309" max="13309" width="4.125" style="206" customWidth="1"/>
    <col min="13310" max="13310" width="3.25" style="206" customWidth="1"/>
    <col min="13311" max="13314" width="9" style="206"/>
    <col min="13315" max="13315" width="3.25" style="206" customWidth="1"/>
    <col min="13316" max="13316" width="4.125" style="206" customWidth="1"/>
    <col min="13317" max="13317" width="3.25" style="206" customWidth="1"/>
    <col min="13318" max="13321" width="9" style="206"/>
    <col min="13322" max="13322" width="3.25" style="206" customWidth="1"/>
    <col min="13323" max="13550" width="9" style="206"/>
    <col min="13551" max="13551" width="2.75" style="206" customWidth="1"/>
    <col min="13552" max="13552" width="3.25" style="206" customWidth="1"/>
    <col min="13553" max="13556" width="9" style="206"/>
    <col min="13557" max="13557" width="3.25" style="206" customWidth="1"/>
    <col min="13558" max="13558" width="4.125" style="206" customWidth="1"/>
    <col min="13559" max="13559" width="3.25" style="206" customWidth="1"/>
    <col min="13560" max="13563" width="9" style="206"/>
    <col min="13564" max="13564" width="3.25" style="206" customWidth="1"/>
    <col min="13565" max="13565" width="4.125" style="206" customWidth="1"/>
    <col min="13566" max="13566" width="3.25" style="206" customWidth="1"/>
    <col min="13567" max="13570" width="9" style="206"/>
    <col min="13571" max="13571" width="3.25" style="206" customWidth="1"/>
    <col min="13572" max="13572" width="4.125" style="206" customWidth="1"/>
    <col min="13573" max="13573" width="3.25" style="206" customWidth="1"/>
    <col min="13574" max="13577" width="9" style="206"/>
    <col min="13578" max="13578" width="3.25" style="206" customWidth="1"/>
    <col min="13579" max="13806" width="9" style="206"/>
    <col min="13807" max="13807" width="2.75" style="206" customWidth="1"/>
    <col min="13808" max="13808" width="3.25" style="206" customWidth="1"/>
    <col min="13809" max="13812" width="9" style="206"/>
    <col min="13813" max="13813" width="3.25" style="206" customWidth="1"/>
    <col min="13814" max="13814" width="4.125" style="206" customWidth="1"/>
    <col min="13815" max="13815" width="3.25" style="206" customWidth="1"/>
    <col min="13816" max="13819" width="9" style="206"/>
    <col min="13820" max="13820" width="3.25" style="206" customWidth="1"/>
    <col min="13821" max="13821" width="4.125" style="206" customWidth="1"/>
    <col min="13822" max="13822" width="3.25" style="206" customWidth="1"/>
    <col min="13823" max="13826" width="9" style="206"/>
    <col min="13827" max="13827" width="3.25" style="206" customWidth="1"/>
    <col min="13828" max="13828" width="4.125" style="206" customWidth="1"/>
    <col min="13829" max="13829" width="3.25" style="206" customWidth="1"/>
    <col min="13830" max="13833" width="9" style="206"/>
    <col min="13834" max="13834" width="3.25" style="206" customWidth="1"/>
    <col min="13835" max="14062" width="9" style="206"/>
    <col min="14063" max="14063" width="2.75" style="206" customWidth="1"/>
    <col min="14064" max="14064" width="3.25" style="206" customWidth="1"/>
    <col min="14065" max="14068" width="9" style="206"/>
    <col min="14069" max="14069" width="3.25" style="206" customWidth="1"/>
    <col min="14070" max="14070" width="4.125" style="206" customWidth="1"/>
    <col min="14071" max="14071" width="3.25" style="206" customWidth="1"/>
    <col min="14072" max="14075" width="9" style="206"/>
    <col min="14076" max="14076" width="3.25" style="206" customWidth="1"/>
    <col min="14077" max="14077" width="4.125" style="206" customWidth="1"/>
    <col min="14078" max="14078" width="3.25" style="206" customWidth="1"/>
    <col min="14079" max="14082" width="9" style="206"/>
    <col min="14083" max="14083" width="3.25" style="206" customWidth="1"/>
    <col min="14084" max="14084" width="4.125" style="206" customWidth="1"/>
    <col min="14085" max="14085" width="3.25" style="206" customWidth="1"/>
    <col min="14086" max="14089" width="9" style="206"/>
    <col min="14090" max="14090" width="3.25" style="206" customWidth="1"/>
    <col min="14091" max="14318" width="9" style="206"/>
    <col min="14319" max="14319" width="2.75" style="206" customWidth="1"/>
    <col min="14320" max="14320" width="3.25" style="206" customWidth="1"/>
    <col min="14321" max="14324" width="9" style="206"/>
    <col min="14325" max="14325" width="3.25" style="206" customWidth="1"/>
    <col min="14326" max="14326" width="4.125" style="206" customWidth="1"/>
    <col min="14327" max="14327" width="3.25" style="206" customWidth="1"/>
    <col min="14328" max="14331" width="9" style="206"/>
    <col min="14332" max="14332" width="3.25" style="206" customWidth="1"/>
    <col min="14333" max="14333" width="4.125" style="206" customWidth="1"/>
    <col min="14334" max="14334" width="3.25" style="206" customWidth="1"/>
    <col min="14335" max="14338" width="9" style="206"/>
    <col min="14339" max="14339" width="3.25" style="206" customWidth="1"/>
    <col min="14340" max="14340" width="4.125" style="206" customWidth="1"/>
    <col min="14341" max="14341" width="3.25" style="206" customWidth="1"/>
    <col min="14342" max="14345" width="9" style="206"/>
    <col min="14346" max="14346" width="3.25" style="206" customWidth="1"/>
    <col min="14347" max="14574" width="9" style="206"/>
    <col min="14575" max="14575" width="2.75" style="206" customWidth="1"/>
    <col min="14576" max="14576" width="3.25" style="206" customWidth="1"/>
    <col min="14577" max="14580" width="9" style="206"/>
    <col min="14581" max="14581" width="3.25" style="206" customWidth="1"/>
    <col min="14582" max="14582" width="4.125" style="206" customWidth="1"/>
    <col min="14583" max="14583" width="3.25" style="206" customWidth="1"/>
    <col min="14584" max="14587" width="9" style="206"/>
    <col min="14588" max="14588" width="3.25" style="206" customWidth="1"/>
    <col min="14589" max="14589" width="4.125" style="206" customWidth="1"/>
    <col min="14590" max="14590" width="3.25" style="206" customWidth="1"/>
    <col min="14591" max="14594" width="9" style="206"/>
    <col min="14595" max="14595" width="3.25" style="206" customWidth="1"/>
    <col min="14596" max="14596" width="4.125" style="206" customWidth="1"/>
    <col min="14597" max="14597" width="3.25" style="206" customWidth="1"/>
    <col min="14598" max="14601" width="9" style="206"/>
    <col min="14602" max="14602" width="3.25" style="206" customWidth="1"/>
    <col min="14603" max="14830" width="9" style="206"/>
    <col min="14831" max="14831" width="2.75" style="206" customWidth="1"/>
    <col min="14832" max="14832" width="3.25" style="206" customWidth="1"/>
    <col min="14833" max="14836" width="9" style="206"/>
    <col min="14837" max="14837" width="3.25" style="206" customWidth="1"/>
    <col min="14838" max="14838" width="4.125" style="206" customWidth="1"/>
    <col min="14839" max="14839" width="3.25" style="206" customWidth="1"/>
    <col min="14840" max="14843" width="9" style="206"/>
    <col min="14844" max="14844" width="3.25" style="206" customWidth="1"/>
    <col min="14845" max="14845" width="4.125" style="206" customWidth="1"/>
    <col min="14846" max="14846" width="3.25" style="206" customWidth="1"/>
    <col min="14847" max="14850" width="9" style="206"/>
    <col min="14851" max="14851" width="3.25" style="206" customWidth="1"/>
    <col min="14852" max="14852" width="4.125" style="206" customWidth="1"/>
    <col min="14853" max="14853" width="3.25" style="206" customWidth="1"/>
    <col min="14854" max="14857" width="9" style="206"/>
    <col min="14858" max="14858" width="3.25" style="206" customWidth="1"/>
    <col min="14859" max="15086" width="9" style="206"/>
    <col min="15087" max="15087" width="2.75" style="206" customWidth="1"/>
    <col min="15088" max="15088" width="3.25" style="206" customWidth="1"/>
    <col min="15089" max="15092" width="9" style="206"/>
    <col min="15093" max="15093" width="3.25" style="206" customWidth="1"/>
    <col min="15094" max="15094" width="4.125" style="206" customWidth="1"/>
    <col min="15095" max="15095" width="3.25" style="206" customWidth="1"/>
    <col min="15096" max="15099" width="9" style="206"/>
    <col min="15100" max="15100" width="3.25" style="206" customWidth="1"/>
    <col min="15101" max="15101" width="4.125" style="206" customWidth="1"/>
    <col min="15102" max="15102" width="3.25" style="206" customWidth="1"/>
    <col min="15103" max="15106" width="9" style="206"/>
    <col min="15107" max="15107" width="3.25" style="206" customWidth="1"/>
    <col min="15108" max="15108" width="4.125" style="206" customWidth="1"/>
    <col min="15109" max="15109" width="3.25" style="206" customWidth="1"/>
    <col min="15110" max="15113" width="9" style="206"/>
    <col min="15114" max="15114" width="3.25" style="206" customWidth="1"/>
    <col min="15115" max="15342" width="9" style="206"/>
    <col min="15343" max="15343" width="2.75" style="206" customWidth="1"/>
    <col min="15344" max="15344" width="3.25" style="206" customWidth="1"/>
    <col min="15345" max="15348" width="9" style="206"/>
    <col min="15349" max="15349" width="3.25" style="206" customWidth="1"/>
    <col min="15350" max="15350" width="4.125" style="206" customWidth="1"/>
    <col min="15351" max="15351" width="3.25" style="206" customWidth="1"/>
    <col min="15352" max="15355" width="9" style="206"/>
    <col min="15356" max="15356" width="3.25" style="206" customWidth="1"/>
    <col min="15357" max="15357" width="4.125" style="206" customWidth="1"/>
    <col min="15358" max="15358" width="3.25" style="206" customWidth="1"/>
    <col min="15359" max="15362" width="9" style="206"/>
    <col min="15363" max="15363" width="3.25" style="206" customWidth="1"/>
    <col min="15364" max="15364" width="4.125" style="206" customWidth="1"/>
    <col min="15365" max="15365" width="3.25" style="206" customWidth="1"/>
    <col min="15366" max="15369" width="9" style="206"/>
    <col min="15370" max="15370" width="3.25" style="206" customWidth="1"/>
    <col min="15371" max="15598" width="9" style="206"/>
    <col min="15599" max="15599" width="2.75" style="206" customWidth="1"/>
    <col min="15600" max="15600" width="3.25" style="206" customWidth="1"/>
    <col min="15601" max="15604" width="9" style="206"/>
    <col min="15605" max="15605" width="3.25" style="206" customWidth="1"/>
    <col min="15606" max="15606" width="4.125" style="206" customWidth="1"/>
    <col min="15607" max="15607" width="3.25" style="206" customWidth="1"/>
    <col min="15608" max="15611" width="9" style="206"/>
    <col min="15612" max="15612" width="3.25" style="206" customWidth="1"/>
    <col min="15613" max="15613" width="4.125" style="206" customWidth="1"/>
    <col min="15614" max="15614" width="3.25" style="206" customWidth="1"/>
    <col min="15615" max="15618" width="9" style="206"/>
    <col min="15619" max="15619" width="3.25" style="206" customWidth="1"/>
    <col min="15620" max="15620" width="4.125" style="206" customWidth="1"/>
    <col min="15621" max="15621" width="3.25" style="206" customWidth="1"/>
    <col min="15622" max="15625" width="9" style="206"/>
    <col min="15626" max="15626" width="3.25" style="206" customWidth="1"/>
    <col min="15627" max="15854" width="9" style="206"/>
    <col min="15855" max="15855" width="2.75" style="206" customWidth="1"/>
    <col min="15856" max="15856" width="3.25" style="206" customWidth="1"/>
    <col min="15857" max="15860" width="9" style="206"/>
    <col min="15861" max="15861" width="3.25" style="206" customWidth="1"/>
    <col min="15862" max="15862" width="4.125" style="206" customWidth="1"/>
    <col min="15863" max="15863" width="3.25" style="206" customWidth="1"/>
    <col min="15864" max="15867" width="9" style="206"/>
    <col min="15868" max="15868" width="3.25" style="206" customWidth="1"/>
    <col min="15869" max="15869" width="4.125" style="206" customWidth="1"/>
    <col min="15870" max="15870" width="3.25" style="206" customWidth="1"/>
    <col min="15871" max="15874" width="9" style="206"/>
    <col min="15875" max="15875" width="3.25" style="206" customWidth="1"/>
    <col min="15876" max="15876" width="4.125" style="206" customWidth="1"/>
    <col min="15877" max="15877" width="3.25" style="206" customWidth="1"/>
    <col min="15878" max="15881" width="9" style="206"/>
    <col min="15882" max="15882" width="3.25" style="206" customWidth="1"/>
    <col min="15883" max="16110" width="9" style="206"/>
    <col min="16111" max="16111" width="2.75" style="206" customWidth="1"/>
    <col min="16112" max="16112" width="3.25" style="206" customWidth="1"/>
    <col min="16113" max="16116" width="9" style="206"/>
    <col min="16117" max="16117" width="3.25" style="206" customWidth="1"/>
    <col min="16118" max="16118" width="4.125" style="206" customWidth="1"/>
    <col min="16119" max="16119" width="3.25" style="206" customWidth="1"/>
    <col min="16120" max="16123" width="9" style="206"/>
    <col min="16124" max="16124" width="3.25" style="206" customWidth="1"/>
    <col min="16125" max="16125" width="4.125" style="206" customWidth="1"/>
    <col min="16126" max="16126" width="3.25" style="206" customWidth="1"/>
    <col min="16127" max="16130" width="9" style="206"/>
    <col min="16131" max="16131" width="3.25" style="206" customWidth="1"/>
    <col min="16132" max="16132" width="4.125" style="206" customWidth="1"/>
    <col min="16133" max="16133" width="3.25" style="206" customWidth="1"/>
    <col min="16134" max="16137" width="9" style="206"/>
    <col min="16138" max="16138" width="3.25" style="206" customWidth="1"/>
    <col min="16139" max="16384" width="9" style="206"/>
  </cols>
  <sheetData>
    <row r="1" spans="2:28" x14ac:dyDescent="0.3">
      <c r="B1" s="244"/>
      <c r="C1" s="244"/>
      <c r="D1" s="244"/>
      <c r="E1" s="244"/>
      <c r="F1" s="244"/>
      <c r="G1" s="244"/>
    </row>
    <row r="2" spans="2:28" ht="16.5" thickBot="1" x14ac:dyDescent="0.35"/>
    <row r="3" spans="2:28" s="237" customFormat="1" ht="30.75" customHeight="1" thickTop="1" thickBot="1" x14ac:dyDescent="0.4">
      <c r="B3" s="240" t="s">
        <v>141</v>
      </c>
      <c r="C3" s="239"/>
      <c r="D3" s="239"/>
      <c r="E3" s="239"/>
      <c r="F3" s="239"/>
      <c r="G3" s="238"/>
      <c r="I3" s="243" t="s">
        <v>140</v>
      </c>
      <c r="J3" s="242"/>
      <c r="K3" s="242"/>
      <c r="L3" s="242"/>
      <c r="M3" s="242"/>
      <c r="N3" s="241"/>
      <c r="P3" s="243" t="s">
        <v>139</v>
      </c>
      <c r="Q3" s="242"/>
      <c r="R3" s="242"/>
      <c r="S3" s="242"/>
      <c r="T3" s="242"/>
      <c r="U3" s="241"/>
      <c r="W3" s="240" t="s">
        <v>138</v>
      </c>
      <c r="X3" s="239"/>
      <c r="Y3" s="239"/>
      <c r="Z3" s="239"/>
      <c r="AA3" s="239"/>
      <c r="AB3" s="238"/>
    </row>
    <row r="4" spans="2:28" ht="16.5" thickTop="1" x14ac:dyDescent="0.3">
      <c r="B4" s="236"/>
      <c r="C4" s="235"/>
      <c r="D4" s="235"/>
      <c r="E4" s="235"/>
      <c r="F4" s="235"/>
      <c r="G4" s="234"/>
      <c r="I4" s="233"/>
      <c r="N4" s="232"/>
      <c r="P4" s="233"/>
      <c r="U4" s="232"/>
      <c r="W4" s="236"/>
      <c r="X4" s="235"/>
      <c r="Y4" s="235"/>
      <c r="Z4" s="235"/>
      <c r="AA4" s="235"/>
      <c r="AB4" s="234"/>
    </row>
    <row r="5" spans="2:28" x14ac:dyDescent="0.3">
      <c r="B5" s="231"/>
      <c r="C5" s="230"/>
      <c r="D5" s="230"/>
      <c r="E5" s="230"/>
      <c r="F5" s="230"/>
      <c r="G5" s="229"/>
      <c r="I5" s="233"/>
      <c r="N5" s="232"/>
      <c r="P5" s="233"/>
      <c r="U5" s="232"/>
      <c r="W5" s="231"/>
      <c r="X5" s="230"/>
      <c r="Y5" s="230"/>
      <c r="Z5" s="230"/>
      <c r="AA5" s="230"/>
      <c r="AB5" s="229"/>
    </row>
    <row r="6" spans="2:28" x14ac:dyDescent="0.3">
      <c r="B6" s="231"/>
      <c r="C6" s="230"/>
      <c r="D6" s="230"/>
      <c r="E6" s="230"/>
      <c r="F6" s="230"/>
      <c r="G6" s="229"/>
      <c r="I6" s="233"/>
      <c r="N6" s="232"/>
      <c r="P6" s="233"/>
      <c r="U6" s="232"/>
      <c r="W6" s="231"/>
      <c r="X6" s="230"/>
      <c r="Y6" s="230"/>
      <c r="Z6" s="230"/>
      <c r="AA6" s="230"/>
      <c r="AB6" s="229"/>
    </row>
    <row r="7" spans="2:28" x14ac:dyDescent="0.3">
      <c r="B7" s="231"/>
      <c r="C7" s="230"/>
      <c r="D7" s="230"/>
      <c r="E7" s="230"/>
      <c r="F7" s="230"/>
      <c r="G7" s="229"/>
      <c r="I7" s="233"/>
      <c r="N7" s="232"/>
      <c r="P7" s="233"/>
      <c r="U7" s="232"/>
      <c r="W7" s="231"/>
      <c r="X7" s="230"/>
      <c r="Y7" s="230"/>
      <c r="Z7" s="230"/>
      <c r="AA7" s="230"/>
      <c r="AB7" s="229"/>
    </row>
    <row r="8" spans="2:28" x14ac:dyDescent="0.3">
      <c r="B8" s="231"/>
      <c r="C8" s="230"/>
      <c r="D8" s="230"/>
      <c r="E8" s="230"/>
      <c r="F8" s="230"/>
      <c r="G8" s="229"/>
      <c r="I8" s="233"/>
      <c r="N8" s="232"/>
      <c r="P8" s="233"/>
      <c r="U8" s="232"/>
      <c r="W8" s="231"/>
      <c r="X8" s="230"/>
      <c r="Y8" s="230"/>
      <c r="Z8" s="230"/>
      <c r="AA8" s="230"/>
      <c r="AB8" s="229"/>
    </row>
    <row r="9" spans="2:28" x14ac:dyDescent="0.3">
      <c r="B9" s="231"/>
      <c r="C9" s="230"/>
      <c r="D9" s="230"/>
      <c r="E9" s="230"/>
      <c r="F9" s="230"/>
      <c r="G9" s="229"/>
      <c r="I9" s="233"/>
      <c r="N9" s="232"/>
      <c r="P9" s="233"/>
      <c r="U9" s="232"/>
      <c r="W9" s="231"/>
      <c r="X9" s="230"/>
      <c r="Y9" s="230"/>
      <c r="Z9" s="230"/>
      <c r="AA9" s="230"/>
      <c r="AB9" s="229"/>
    </row>
    <row r="10" spans="2:28" x14ac:dyDescent="0.3">
      <c r="B10" s="231"/>
      <c r="C10" s="230"/>
      <c r="D10" s="230"/>
      <c r="E10" s="230"/>
      <c r="F10" s="230"/>
      <c r="G10" s="229"/>
      <c r="I10" s="233"/>
      <c r="N10" s="232"/>
      <c r="P10" s="233"/>
      <c r="U10" s="232"/>
      <c r="W10" s="231"/>
      <c r="X10" s="230"/>
      <c r="Y10" s="230"/>
      <c r="Z10" s="230"/>
      <c r="AA10" s="230"/>
      <c r="AB10" s="229"/>
    </row>
    <row r="11" spans="2:28" x14ac:dyDescent="0.3">
      <c r="B11" s="231"/>
      <c r="C11" s="230"/>
      <c r="D11" s="230"/>
      <c r="E11" s="230"/>
      <c r="F11" s="230"/>
      <c r="G11" s="229"/>
      <c r="I11" s="233"/>
      <c r="N11" s="232"/>
      <c r="P11" s="233"/>
      <c r="U11" s="232"/>
      <c r="W11" s="231"/>
      <c r="X11" s="230"/>
      <c r="Y11" s="230"/>
      <c r="Z11" s="230"/>
      <c r="AA11" s="230"/>
      <c r="AB11" s="229"/>
    </row>
    <row r="12" spans="2:28" x14ac:dyDescent="0.3">
      <c r="B12" s="231"/>
      <c r="C12" s="230"/>
      <c r="D12" s="230"/>
      <c r="E12" s="230"/>
      <c r="F12" s="230"/>
      <c r="G12" s="229"/>
      <c r="I12" s="233"/>
      <c r="N12" s="232"/>
      <c r="P12" s="233"/>
      <c r="U12" s="232"/>
      <c r="W12" s="231"/>
      <c r="X12" s="230"/>
      <c r="Y12" s="230"/>
      <c r="Z12" s="230"/>
      <c r="AA12" s="230"/>
      <c r="AB12" s="229"/>
    </row>
    <row r="13" spans="2:28" x14ac:dyDescent="0.3">
      <c r="B13" s="231"/>
      <c r="C13" s="230"/>
      <c r="D13" s="230"/>
      <c r="E13" s="230"/>
      <c r="F13" s="230"/>
      <c r="G13" s="229"/>
      <c r="I13" s="233"/>
      <c r="N13" s="232"/>
      <c r="P13" s="233"/>
      <c r="U13" s="232"/>
      <c r="W13" s="231"/>
      <c r="X13" s="230"/>
      <c r="Y13" s="230"/>
      <c r="Z13" s="230"/>
      <c r="AA13" s="230"/>
      <c r="AB13" s="229"/>
    </row>
    <row r="14" spans="2:28" x14ac:dyDescent="0.3">
      <c r="B14" s="231"/>
      <c r="C14" s="230"/>
      <c r="D14" s="230"/>
      <c r="E14" s="230"/>
      <c r="F14" s="230"/>
      <c r="G14" s="229"/>
      <c r="I14" s="233"/>
      <c r="N14" s="232"/>
      <c r="P14" s="233"/>
      <c r="U14" s="232"/>
      <c r="W14" s="231"/>
      <c r="X14" s="230"/>
      <c r="Y14" s="230"/>
      <c r="Z14" s="230"/>
      <c r="AA14" s="230"/>
      <c r="AB14" s="229"/>
    </row>
    <row r="15" spans="2:28" x14ac:dyDescent="0.3">
      <c r="B15" s="231"/>
      <c r="C15" s="230"/>
      <c r="D15" s="230"/>
      <c r="E15" s="230"/>
      <c r="F15" s="230"/>
      <c r="G15" s="229"/>
      <c r="I15" s="233"/>
      <c r="N15" s="232"/>
      <c r="P15" s="233"/>
      <c r="U15" s="232"/>
      <c r="W15" s="231"/>
      <c r="X15" s="230"/>
      <c r="Y15" s="230"/>
      <c r="Z15" s="230"/>
      <c r="AA15" s="230"/>
      <c r="AB15" s="229"/>
    </row>
    <row r="16" spans="2:28" x14ac:dyDescent="0.3">
      <c r="B16" s="231"/>
      <c r="C16" s="230"/>
      <c r="D16" s="230"/>
      <c r="E16" s="230"/>
      <c r="F16" s="230"/>
      <c r="G16" s="229"/>
      <c r="I16" s="233"/>
      <c r="N16" s="232"/>
      <c r="P16" s="233"/>
      <c r="U16" s="232"/>
      <c r="W16" s="231"/>
      <c r="X16" s="230"/>
      <c r="Y16" s="230"/>
      <c r="Z16" s="230"/>
      <c r="AA16" s="230"/>
      <c r="AB16" s="229"/>
    </row>
    <row r="17" spans="2:28" x14ac:dyDescent="0.3">
      <c r="B17" s="231"/>
      <c r="C17" s="230"/>
      <c r="D17" s="230"/>
      <c r="E17" s="230"/>
      <c r="F17" s="230"/>
      <c r="G17" s="229"/>
      <c r="I17" s="233"/>
      <c r="N17" s="232"/>
      <c r="P17" s="233"/>
      <c r="U17" s="232"/>
      <c r="W17" s="231"/>
      <c r="X17" s="230"/>
      <c r="Y17" s="230"/>
      <c r="Z17" s="230"/>
      <c r="AA17" s="230"/>
      <c r="AB17" s="229"/>
    </row>
    <row r="18" spans="2:28" x14ac:dyDescent="0.3">
      <c r="B18" s="231"/>
      <c r="C18" s="230"/>
      <c r="D18" s="230"/>
      <c r="E18" s="230"/>
      <c r="F18" s="230"/>
      <c r="G18" s="229"/>
      <c r="I18" s="233"/>
      <c r="N18" s="232"/>
      <c r="P18" s="233"/>
      <c r="U18" s="232"/>
      <c r="W18" s="231"/>
      <c r="X18" s="230"/>
      <c r="Y18" s="230"/>
      <c r="Z18" s="230"/>
      <c r="AA18" s="230"/>
      <c r="AB18" s="229"/>
    </row>
    <row r="19" spans="2:28" x14ac:dyDescent="0.3">
      <c r="B19" s="231"/>
      <c r="C19" s="230"/>
      <c r="D19" s="230"/>
      <c r="E19" s="230"/>
      <c r="F19" s="230"/>
      <c r="G19" s="229"/>
      <c r="I19" s="233"/>
      <c r="N19" s="232"/>
      <c r="P19" s="233"/>
      <c r="U19" s="232"/>
      <c r="W19" s="231"/>
      <c r="X19" s="230"/>
      <c r="Y19" s="230"/>
      <c r="Z19" s="230"/>
      <c r="AA19" s="230"/>
      <c r="AB19" s="229"/>
    </row>
    <row r="20" spans="2:28" x14ac:dyDescent="0.3">
      <c r="B20" s="231"/>
      <c r="C20" s="230"/>
      <c r="D20" s="230"/>
      <c r="E20" s="230"/>
      <c r="F20" s="230"/>
      <c r="G20" s="229"/>
      <c r="I20" s="233"/>
      <c r="N20" s="232"/>
      <c r="P20" s="233"/>
      <c r="U20" s="232"/>
      <c r="W20" s="231"/>
      <c r="X20" s="230"/>
      <c r="Y20" s="230"/>
      <c r="Z20" s="230"/>
      <c r="AA20" s="230"/>
      <c r="AB20" s="229"/>
    </row>
    <row r="21" spans="2:28" x14ac:dyDescent="0.3">
      <c r="B21" s="231"/>
      <c r="C21" s="230"/>
      <c r="D21" s="230"/>
      <c r="E21" s="230"/>
      <c r="F21" s="230"/>
      <c r="G21" s="229"/>
      <c r="I21" s="233"/>
      <c r="N21" s="232"/>
      <c r="P21" s="233"/>
      <c r="U21" s="232"/>
      <c r="W21" s="231"/>
      <c r="X21" s="230"/>
      <c r="Y21" s="230"/>
      <c r="Z21" s="230"/>
      <c r="AA21" s="230"/>
      <c r="AB21" s="229"/>
    </row>
    <row r="22" spans="2:28" x14ac:dyDescent="0.3">
      <c r="B22" s="231"/>
      <c r="C22" s="230"/>
      <c r="D22" s="230"/>
      <c r="E22" s="230"/>
      <c r="F22" s="230"/>
      <c r="G22" s="229"/>
      <c r="I22" s="233"/>
      <c r="N22" s="232"/>
      <c r="P22" s="233"/>
      <c r="U22" s="232"/>
      <c r="W22" s="231"/>
      <c r="X22" s="230"/>
      <c r="Y22" s="230"/>
      <c r="Z22" s="230"/>
      <c r="AA22" s="230"/>
      <c r="AB22" s="229"/>
    </row>
    <row r="23" spans="2:28" ht="29.25" customHeight="1" thickBot="1" x14ac:dyDescent="0.35">
      <c r="B23" s="228"/>
      <c r="C23" s="227"/>
      <c r="D23" s="227"/>
      <c r="E23" s="227"/>
      <c r="F23" s="227"/>
      <c r="G23" s="226"/>
      <c r="I23" s="225"/>
      <c r="J23" s="224"/>
      <c r="K23" s="224"/>
      <c r="L23" s="224"/>
      <c r="M23" s="224"/>
      <c r="N23" s="223"/>
      <c r="P23" s="225"/>
      <c r="Q23" s="224"/>
      <c r="R23" s="224"/>
      <c r="S23" s="224"/>
      <c r="T23" s="224"/>
      <c r="U23" s="223"/>
      <c r="W23" s="222" t="s">
        <v>137</v>
      </c>
      <c r="X23" s="221"/>
      <c r="Y23" s="221"/>
      <c r="Z23" s="221"/>
      <c r="AA23" s="221"/>
      <c r="AB23" s="220"/>
    </row>
    <row r="24" spans="2:28" ht="16.5" thickTop="1" x14ac:dyDescent="0.3"/>
    <row r="27" spans="2:28" ht="27" x14ac:dyDescent="0.3">
      <c r="B27" s="219" t="s">
        <v>136</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row>
    <row r="28" spans="2:28" ht="21" x14ac:dyDescent="0.35">
      <c r="B28" s="218"/>
      <c r="C28" s="218"/>
      <c r="D28" s="207"/>
      <c r="E28" s="207"/>
      <c r="F28" s="207"/>
      <c r="G28" s="207"/>
      <c r="H28" s="207"/>
      <c r="I28" s="207"/>
      <c r="J28" s="207"/>
      <c r="K28" s="207"/>
      <c r="L28" s="207"/>
      <c r="M28" s="207"/>
      <c r="N28" s="218"/>
      <c r="O28" s="208"/>
      <c r="P28" s="207"/>
      <c r="Q28" s="207"/>
      <c r="R28" s="207"/>
      <c r="S28" s="207"/>
      <c r="T28" s="207"/>
      <c r="U28" s="207"/>
      <c r="V28" s="207"/>
      <c r="W28" s="207"/>
      <c r="X28" s="207"/>
      <c r="Y28" s="207"/>
      <c r="Z28" s="207"/>
      <c r="AA28" s="207"/>
      <c r="AB28" s="207"/>
    </row>
    <row r="29" spans="2:28" x14ac:dyDescent="0.3">
      <c r="B29" s="215" t="s">
        <v>121</v>
      </c>
      <c r="C29" s="210" t="s">
        <v>135</v>
      </c>
      <c r="D29" s="210"/>
      <c r="E29" s="210"/>
      <c r="F29" s="210"/>
      <c r="G29" s="210"/>
      <c r="H29" s="210"/>
      <c r="I29" s="210"/>
      <c r="J29" s="210"/>
      <c r="K29" s="210"/>
      <c r="L29" s="207"/>
      <c r="M29" s="207"/>
      <c r="N29" s="215" t="s">
        <v>121</v>
      </c>
      <c r="O29" s="210" t="s">
        <v>134</v>
      </c>
      <c r="P29" s="210"/>
      <c r="Q29" s="210"/>
      <c r="R29" s="210"/>
      <c r="S29" s="210"/>
      <c r="T29" s="210"/>
      <c r="U29" s="210"/>
      <c r="V29" s="210"/>
      <c r="W29" s="210"/>
      <c r="X29" s="210"/>
      <c r="Y29" s="207"/>
      <c r="Z29" s="207"/>
      <c r="AA29" s="207"/>
      <c r="AB29" s="207"/>
    </row>
    <row r="30" spans="2:28" x14ac:dyDescent="0.3">
      <c r="B30" s="215" t="s">
        <v>121</v>
      </c>
      <c r="C30" s="210" t="s">
        <v>133</v>
      </c>
      <c r="D30" s="210"/>
      <c r="E30" s="210"/>
      <c r="F30" s="210"/>
      <c r="G30" s="210"/>
      <c r="H30" s="210"/>
      <c r="I30" s="210"/>
      <c r="J30" s="210"/>
      <c r="K30" s="210"/>
      <c r="L30" s="207"/>
      <c r="M30" s="207"/>
      <c r="N30" s="215" t="s">
        <v>121</v>
      </c>
      <c r="O30" s="210" t="s">
        <v>132</v>
      </c>
      <c r="P30" s="210"/>
      <c r="Q30" s="210"/>
      <c r="R30" s="210"/>
      <c r="S30" s="210"/>
      <c r="T30" s="210"/>
      <c r="U30" s="210"/>
      <c r="V30" s="210"/>
      <c r="W30" s="210"/>
      <c r="X30" s="210"/>
      <c r="Y30" s="207"/>
      <c r="Z30" s="207"/>
      <c r="AA30" s="207"/>
      <c r="AB30" s="207"/>
    </row>
    <row r="31" spans="2:28" x14ac:dyDescent="0.3">
      <c r="B31" s="215" t="s">
        <v>121</v>
      </c>
      <c r="C31" s="210" t="s">
        <v>131</v>
      </c>
      <c r="D31" s="210"/>
      <c r="E31" s="210"/>
      <c r="F31" s="210"/>
      <c r="G31" s="210"/>
      <c r="H31" s="210"/>
      <c r="I31" s="210"/>
      <c r="J31" s="210"/>
      <c r="K31" s="210"/>
      <c r="L31" s="207"/>
      <c r="M31" s="207"/>
      <c r="N31" s="215" t="s">
        <v>121</v>
      </c>
      <c r="O31" s="210" t="s">
        <v>130</v>
      </c>
      <c r="P31" s="210"/>
      <c r="Q31" s="210"/>
      <c r="R31" s="210"/>
      <c r="S31" s="210"/>
      <c r="T31" s="210"/>
      <c r="U31" s="210"/>
      <c r="V31" s="210"/>
      <c r="W31" s="210"/>
      <c r="X31" s="210"/>
      <c r="Y31" s="207"/>
      <c r="Z31" s="207"/>
      <c r="AA31" s="207"/>
      <c r="AB31" s="207"/>
    </row>
    <row r="32" spans="2:28" x14ac:dyDescent="0.3">
      <c r="B32" s="215" t="s">
        <v>121</v>
      </c>
      <c r="C32" s="210" t="s">
        <v>129</v>
      </c>
      <c r="D32" s="210"/>
      <c r="E32" s="210"/>
      <c r="F32" s="210"/>
      <c r="G32" s="210"/>
      <c r="H32" s="210"/>
      <c r="I32" s="210"/>
      <c r="J32" s="210"/>
      <c r="K32" s="210"/>
      <c r="L32" s="207"/>
      <c r="M32" s="207"/>
      <c r="N32" s="215" t="s">
        <v>121</v>
      </c>
      <c r="O32" s="210" t="s">
        <v>128</v>
      </c>
      <c r="P32" s="210"/>
      <c r="Q32" s="210"/>
      <c r="R32" s="210"/>
      <c r="S32" s="210"/>
      <c r="T32" s="210"/>
      <c r="U32" s="210"/>
      <c r="V32" s="210"/>
      <c r="W32" s="210"/>
      <c r="X32" s="210"/>
      <c r="Y32" s="207"/>
      <c r="Z32" s="207"/>
      <c r="AA32" s="207"/>
      <c r="AB32" s="207"/>
    </row>
    <row r="33" spans="2:28" x14ac:dyDescent="0.3">
      <c r="B33" s="215" t="s">
        <v>121</v>
      </c>
      <c r="C33" s="210" t="s">
        <v>127</v>
      </c>
      <c r="D33" s="210"/>
      <c r="E33" s="210"/>
      <c r="F33" s="210"/>
      <c r="G33" s="210"/>
      <c r="H33" s="210"/>
      <c r="I33" s="210"/>
      <c r="J33" s="210"/>
      <c r="K33" s="210"/>
      <c r="L33" s="207"/>
      <c r="M33" s="207"/>
      <c r="N33" s="215" t="s">
        <v>121</v>
      </c>
      <c r="O33" s="210" t="s">
        <v>126</v>
      </c>
      <c r="P33" s="210"/>
      <c r="Q33" s="210"/>
      <c r="R33" s="210"/>
      <c r="S33" s="210"/>
      <c r="T33" s="210"/>
      <c r="U33" s="210"/>
      <c r="V33" s="210"/>
      <c r="W33" s="210"/>
      <c r="X33" s="210"/>
      <c r="Y33" s="207"/>
      <c r="Z33" s="207"/>
      <c r="AA33" s="207"/>
      <c r="AB33" s="207"/>
    </row>
    <row r="34" spans="2:28" x14ac:dyDescent="0.3">
      <c r="B34" s="215" t="s">
        <v>121</v>
      </c>
      <c r="C34" s="210" t="s">
        <v>125</v>
      </c>
      <c r="D34" s="210"/>
      <c r="E34" s="210"/>
      <c r="F34" s="210"/>
      <c r="G34" s="210"/>
      <c r="H34" s="210"/>
      <c r="I34" s="210"/>
      <c r="J34" s="210"/>
      <c r="K34" s="210"/>
      <c r="L34" s="207"/>
      <c r="M34" s="207"/>
      <c r="N34" s="215" t="s">
        <v>121</v>
      </c>
      <c r="O34" s="210" t="s">
        <v>124</v>
      </c>
      <c r="P34" s="210"/>
      <c r="Q34" s="210"/>
      <c r="R34" s="210"/>
      <c r="S34" s="210"/>
      <c r="T34" s="210"/>
      <c r="U34" s="210"/>
      <c r="V34" s="210"/>
      <c r="W34" s="210"/>
      <c r="X34" s="210"/>
      <c r="Y34" s="207"/>
      <c r="Z34" s="207"/>
      <c r="AA34" s="207"/>
      <c r="AB34" s="207"/>
    </row>
    <row r="35" spans="2:28" x14ac:dyDescent="0.3">
      <c r="B35" s="215" t="s">
        <v>121</v>
      </c>
      <c r="C35" s="210" t="s">
        <v>123</v>
      </c>
      <c r="D35" s="210"/>
      <c r="E35" s="210"/>
      <c r="F35" s="210"/>
      <c r="G35" s="210"/>
      <c r="H35" s="210"/>
      <c r="I35" s="210"/>
      <c r="J35" s="210"/>
      <c r="K35" s="210"/>
      <c r="L35" s="207"/>
      <c r="M35" s="207"/>
      <c r="N35" s="215" t="s">
        <v>121</v>
      </c>
      <c r="O35" s="210" t="s">
        <v>122</v>
      </c>
      <c r="P35" s="210"/>
      <c r="Q35" s="210"/>
      <c r="R35" s="210"/>
      <c r="S35" s="210"/>
      <c r="T35" s="210"/>
      <c r="U35" s="210"/>
      <c r="V35" s="210"/>
      <c r="W35" s="210"/>
      <c r="X35" s="210"/>
      <c r="Y35" s="207"/>
      <c r="Z35" s="207"/>
      <c r="AA35" s="207"/>
      <c r="AB35" s="207"/>
    </row>
    <row r="36" spans="2:28" ht="16.5" x14ac:dyDescent="0.3">
      <c r="B36" s="214"/>
      <c r="C36" s="217"/>
      <c r="D36" s="216"/>
      <c r="E36" s="216"/>
      <c r="F36" s="216"/>
      <c r="G36" s="216"/>
      <c r="H36" s="216"/>
      <c r="I36" s="216"/>
      <c r="J36" s="216"/>
      <c r="K36" s="216"/>
      <c r="L36" s="207"/>
      <c r="M36" s="207"/>
      <c r="N36" s="215" t="s">
        <v>121</v>
      </c>
      <c r="O36" s="210" t="s">
        <v>120</v>
      </c>
      <c r="P36" s="210"/>
      <c r="Q36" s="210"/>
      <c r="R36" s="210"/>
      <c r="S36" s="210"/>
      <c r="T36" s="210"/>
      <c r="U36" s="210"/>
      <c r="V36" s="210"/>
      <c r="W36" s="210"/>
      <c r="X36" s="210"/>
      <c r="Y36" s="207"/>
      <c r="Z36" s="207"/>
      <c r="AA36" s="207"/>
      <c r="AB36" s="207"/>
    </row>
    <row r="37" spans="2:28" ht="16.5" x14ac:dyDescent="0.3">
      <c r="B37" s="211" t="s">
        <v>100</v>
      </c>
      <c r="C37" s="210" t="s">
        <v>119</v>
      </c>
      <c r="D37" s="210"/>
      <c r="E37" s="210"/>
      <c r="F37" s="210"/>
      <c r="G37" s="210"/>
      <c r="H37" s="210"/>
      <c r="I37" s="210"/>
      <c r="J37" s="210"/>
      <c r="K37" s="210"/>
      <c r="L37" s="207"/>
      <c r="M37" s="207"/>
      <c r="N37" s="211"/>
      <c r="O37" s="213"/>
      <c r="P37" s="207"/>
      <c r="Q37" s="207"/>
      <c r="R37" s="207"/>
      <c r="S37" s="207"/>
      <c r="T37" s="207"/>
      <c r="U37" s="207"/>
      <c r="V37" s="207"/>
      <c r="W37" s="207"/>
      <c r="X37" s="207"/>
      <c r="Y37" s="207"/>
      <c r="Z37" s="207"/>
      <c r="AA37" s="207"/>
      <c r="AB37" s="207"/>
    </row>
    <row r="38" spans="2:28" x14ac:dyDescent="0.3">
      <c r="B38" s="211" t="s">
        <v>100</v>
      </c>
      <c r="C38" s="210" t="s">
        <v>118</v>
      </c>
      <c r="D38" s="210"/>
      <c r="E38" s="210"/>
      <c r="F38" s="210"/>
      <c r="G38" s="210"/>
      <c r="H38" s="210"/>
      <c r="I38" s="210"/>
      <c r="J38" s="210"/>
      <c r="K38" s="210"/>
      <c r="L38" s="207"/>
      <c r="M38" s="207"/>
      <c r="N38" s="211" t="s">
        <v>100</v>
      </c>
      <c r="O38" s="210" t="s">
        <v>117</v>
      </c>
      <c r="P38" s="210"/>
      <c r="Q38" s="210"/>
      <c r="R38" s="210"/>
      <c r="S38" s="210"/>
      <c r="T38" s="210"/>
      <c r="U38" s="210"/>
      <c r="V38" s="210"/>
      <c r="W38" s="210"/>
      <c r="X38" s="210"/>
      <c r="Y38" s="207"/>
      <c r="Z38" s="207"/>
      <c r="AA38" s="207"/>
      <c r="AB38" s="207"/>
    </row>
    <row r="39" spans="2:28" ht="16.5" x14ac:dyDescent="0.3">
      <c r="B39" s="214"/>
      <c r="C39" s="213"/>
      <c r="D39" s="207"/>
      <c r="E39" s="207"/>
      <c r="F39" s="207"/>
      <c r="G39" s="207"/>
      <c r="H39" s="207"/>
      <c r="I39" s="207"/>
      <c r="J39" s="207"/>
      <c r="K39" s="207"/>
      <c r="L39" s="207"/>
      <c r="M39" s="207"/>
      <c r="N39" s="211" t="s">
        <v>100</v>
      </c>
      <c r="O39" s="210" t="s">
        <v>116</v>
      </c>
      <c r="P39" s="210"/>
      <c r="Q39" s="210"/>
      <c r="R39" s="210"/>
      <c r="S39" s="210"/>
      <c r="T39" s="210"/>
      <c r="U39" s="210"/>
      <c r="V39" s="210"/>
      <c r="W39" s="210"/>
      <c r="X39" s="210"/>
      <c r="Y39" s="207"/>
      <c r="Z39" s="207"/>
      <c r="AA39" s="207"/>
      <c r="AB39" s="207"/>
    </row>
    <row r="40" spans="2:28" x14ac:dyDescent="0.3">
      <c r="B40" s="211" t="s">
        <v>100</v>
      </c>
      <c r="C40" s="210" t="s">
        <v>115</v>
      </c>
      <c r="D40" s="210"/>
      <c r="E40" s="210"/>
      <c r="F40" s="210"/>
      <c r="G40" s="210"/>
      <c r="H40" s="210"/>
      <c r="I40" s="210"/>
      <c r="J40" s="210"/>
      <c r="K40" s="210"/>
      <c r="L40" s="207"/>
      <c r="M40" s="207"/>
      <c r="N40" s="211" t="s">
        <v>100</v>
      </c>
      <c r="O40" s="210" t="s">
        <v>114</v>
      </c>
      <c r="P40" s="210"/>
      <c r="Q40" s="210"/>
      <c r="R40" s="210"/>
      <c r="S40" s="210"/>
      <c r="T40" s="210"/>
      <c r="U40" s="210"/>
      <c r="V40" s="210"/>
      <c r="W40" s="210"/>
      <c r="X40" s="210"/>
      <c r="Y40" s="207"/>
      <c r="Z40" s="207"/>
      <c r="AA40" s="207"/>
      <c r="AB40" s="207"/>
    </row>
    <row r="41" spans="2:28" x14ac:dyDescent="0.3">
      <c r="B41" s="211" t="s">
        <v>100</v>
      </c>
      <c r="C41" s="210" t="s">
        <v>113</v>
      </c>
      <c r="D41" s="210"/>
      <c r="E41" s="210"/>
      <c r="F41" s="210"/>
      <c r="G41" s="210"/>
      <c r="H41" s="210"/>
      <c r="I41" s="210"/>
      <c r="J41" s="210"/>
      <c r="K41" s="210"/>
      <c r="L41" s="207"/>
      <c r="M41" s="207"/>
      <c r="N41" s="211" t="s">
        <v>100</v>
      </c>
      <c r="O41" s="210" t="s">
        <v>112</v>
      </c>
      <c r="P41" s="210"/>
      <c r="Q41" s="210"/>
      <c r="R41" s="210"/>
      <c r="S41" s="210"/>
      <c r="T41" s="210"/>
      <c r="U41" s="210"/>
      <c r="V41" s="210"/>
      <c r="W41" s="210"/>
      <c r="X41" s="210"/>
      <c r="Y41" s="207"/>
      <c r="Z41" s="207"/>
      <c r="AA41" s="207"/>
      <c r="AB41" s="207"/>
    </row>
    <row r="42" spans="2:28" x14ac:dyDescent="0.3">
      <c r="B42" s="211" t="s">
        <v>100</v>
      </c>
      <c r="C42" s="210" t="s">
        <v>111</v>
      </c>
      <c r="D42" s="210"/>
      <c r="E42" s="210"/>
      <c r="F42" s="210"/>
      <c r="G42" s="210"/>
      <c r="H42" s="210"/>
      <c r="I42" s="210"/>
      <c r="J42" s="210"/>
      <c r="K42" s="210"/>
      <c r="L42" s="207"/>
      <c r="M42" s="207"/>
      <c r="N42" s="211" t="s">
        <v>100</v>
      </c>
      <c r="O42" s="210" t="s">
        <v>110</v>
      </c>
      <c r="P42" s="210"/>
      <c r="Q42" s="210"/>
      <c r="R42" s="210"/>
      <c r="S42" s="210"/>
      <c r="T42" s="210"/>
      <c r="U42" s="210"/>
      <c r="V42" s="210"/>
      <c r="W42" s="210"/>
      <c r="X42" s="210"/>
      <c r="Y42" s="207"/>
      <c r="Z42" s="207"/>
      <c r="AA42" s="207"/>
      <c r="AB42" s="207"/>
    </row>
    <row r="43" spans="2:28" ht="16.5" x14ac:dyDescent="0.3">
      <c r="B43" s="214"/>
      <c r="C43" s="213"/>
      <c r="D43" s="207"/>
      <c r="E43" s="207"/>
      <c r="F43" s="207"/>
      <c r="G43" s="207"/>
      <c r="H43" s="207"/>
      <c r="I43" s="207"/>
      <c r="J43" s="207"/>
      <c r="K43" s="207"/>
      <c r="L43" s="207"/>
      <c r="M43" s="207"/>
      <c r="N43" s="211" t="s">
        <v>100</v>
      </c>
      <c r="O43" s="210" t="s">
        <v>109</v>
      </c>
      <c r="P43" s="210"/>
      <c r="Q43" s="210"/>
      <c r="R43" s="210"/>
      <c r="S43" s="210"/>
      <c r="T43" s="210"/>
      <c r="U43" s="210"/>
      <c r="V43" s="210"/>
      <c r="W43" s="210"/>
      <c r="X43" s="210"/>
      <c r="Y43" s="207"/>
      <c r="Z43" s="207"/>
      <c r="AA43" s="207"/>
      <c r="AB43" s="207"/>
    </row>
    <row r="44" spans="2:28" x14ac:dyDescent="0.3">
      <c r="B44" s="211" t="s">
        <v>100</v>
      </c>
      <c r="C44" s="212" t="s">
        <v>108</v>
      </c>
      <c r="D44" s="212"/>
      <c r="E44" s="212"/>
      <c r="F44" s="212"/>
      <c r="G44" s="212"/>
      <c r="H44" s="212"/>
      <c r="I44" s="212"/>
      <c r="J44" s="212"/>
      <c r="K44" s="212"/>
      <c r="L44" s="207"/>
      <c r="M44" s="207"/>
      <c r="N44" s="211" t="s">
        <v>100</v>
      </c>
      <c r="O44" s="210" t="s">
        <v>107</v>
      </c>
      <c r="P44" s="210"/>
      <c r="Q44" s="210"/>
      <c r="R44" s="210"/>
      <c r="S44" s="210"/>
      <c r="T44" s="210"/>
      <c r="U44" s="210"/>
      <c r="V44" s="210"/>
      <c r="W44" s="210"/>
      <c r="X44" s="210"/>
      <c r="Y44" s="207"/>
      <c r="Z44" s="207"/>
      <c r="AA44" s="207"/>
      <c r="AB44" s="207"/>
    </row>
    <row r="45" spans="2:28" x14ac:dyDescent="0.3">
      <c r="B45" s="211" t="s">
        <v>100</v>
      </c>
      <c r="C45" s="210" t="s">
        <v>106</v>
      </c>
      <c r="D45" s="210"/>
      <c r="E45" s="210"/>
      <c r="F45" s="210"/>
      <c r="G45" s="210"/>
      <c r="H45" s="210"/>
      <c r="I45" s="210"/>
      <c r="J45" s="210"/>
      <c r="K45" s="210"/>
      <c r="L45" s="207"/>
      <c r="M45" s="207"/>
      <c r="N45" s="211" t="s">
        <v>100</v>
      </c>
      <c r="O45" s="210" t="s">
        <v>105</v>
      </c>
      <c r="P45" s="210"/>
      <c r="Q45" s="210"/>
      <c r="R45" s="210"/>
      <c r="S45" s="210"/>
      <c r="T45" s="210"/>
      <c r="U45" s="210"/>
      <c r="V45" s="210"/>
      <c r="W45" s="210"/>
      <c r="X45" s="210"/>
      <c r="Y45" s="207"/>
      <c r="Z45" s="207"/>
      <c r="AA45" s="207"/>
      <c r="AB45" s="207"/>
    </row>
    <row r="46" spans="2:28" x14ac:dyDescent="0.3">
      <c r="B46" s="211" t="s">
        <v>100</v>
      </c>
      <c r="C46" s="210" t="s">
        <v>104</v>
      </c>
      <c r="D46" s="210"/>
      <c r="E46" s="210"/>
      <c r="F46" s="210"/>
      <c r="G46" s="210"/>
      <c r="H46" s="210"/>
      <c r="I46" s="210"/>
      <c r="J46" s="210"/>
      <c r="K46" s="210"/>
      <c r="L46" s="207"/>
      <c r="M46" s="207"/>
      <c r="N46" s="211" t="s">
        <v>100</v>
      </c>
      <c r="O46" s="210" t="s">
        <v>103</v>
      </c>
      <c r="P46" s="210"/>
      <c r="Q46" s="210"/>
      <c r="R46" s="210"/>
      <c r="S46" s="210"/>
      <c r="T46" s="210"/>
      <c r="U46" s="210"/>
      <c r="V46" s="210"/>
      <c r="W46" s="210"/>
      <c r="X46" s="210"/>
      <c r="Y46" s="207"/>
      <c r="Z46" s="207"/>
      <c r="AA46" s="207"/>
      <c r="AB46" s="207"/>
    </row>
    <row r="47" spans="2:28" x14ac:dyDescent="0.3">
      <c r="B47" s="211" t="s">
        <v>100</v>
      </c>
      <c r="C47" s="210" t="s">
        <v>102</v>
      </c>
      <c r="D47" s="210"/>
      <c r="E47" s="210"/>
      <c r="F47" s="210"/>
      <c r="G47" s="210"/>
      <c r="H47" s="210"/>
      <c r="I47" s="210"/>
      <c r="J47" s="210"/>
      <c r="K47" s="210"/>
      <c r="L47" s="207"/>
      <c r="M47" s="207"/>
      <c r="N47" s="211"/>
      <c r="O47" s="208"/>
      <c r="P47" s="207"/>
      <c r="Q47" s="207"/>
      <c r="R47" s="207"/>
      <c r="S47" s="207"/>
      <c r="T47" s="207"/>
      <c r="U47" s="207"/>
      <c r="V47" s="207"/>
      <c r="W47" s="207"/>
      <c r="X47" s="207"/>
      <c r="Y47" s="207"/>
      <c r="Z47" s="207"/>
      <c r="AA47" s="207"/>
      <c r="AB47" s="207"/>
    </row>
    <row r="48" spans="2:28" x14ac:dyDescent="0.3">
      <c r="B48" s="211" t="s">
        <v>100</v>
      </c>
      <c r="C48" s="210" t="s">
        <v>101</v>
      </c>
      <c r="D48" s="210"/>
      <c r="E48" s="210"/>
      <c r="F48" s="210"/>
      <c r="G48" s="210"/>
      <c r="H48" s="210"/>
      <c r="I48" s="210"/>
      <c r="J48" s="210"/>
      <c r="K48" s="210"/>
      <c r="L48" s="207"/>
      <c r="M48" s="207"/>
      <c r="N48" s="211" t="s">
        <v>100</v>
      </c>
      <c r="O48" s="210" t="s">
        <v>99</v>
      </c>
      <c r="P48" s="210"/>
      <c r="Q48" s="210"/>
      <c r="R48" s="210"/>
      <c r="S48" s="210"/>
      <c r="T48" s="210"/>
      <c r="U48" s="210"/>
      <c r="V48" s="210"/>
      <c r="W48" s="210"/>
      <c r="X48" s="210"/>
      <c r="Y48" s="207"/>
      <c r="Z48" s="207"/>
      <c r="AA48" s="207"/>
      <c r="AB48" s="207"/>
    </row>
    <row r="49" spans="2:28" x14ac:dyDescent="0.3">
      <c r="B49" s="209"/>
      <c r="C49" s="208"/>
      <c r="D49" s="207"/>
      <c r="E49" s="207"/>
      <c r="F49" s="207"/>
      <c r="G49" s="207"/>
      <c r="H49" s="207"/>
      <c r="I49" s="207"/>
      <c r="J49" s="207"/>
      <c r="K49" s="207"/>
      <c r="L49" s="207"/>
      <c r="M49" s="207"/>
      <c r="N49" s="209"/>
      <c r="O49" s="208"/>
      <c r="P49" s="207"/>
      <c r="Q49" s="207"/>
      <c r="R49" s="207"/>
      <c r="S49" s="207"/>
      <c r="T49" s="207"/>
      <c r="U49" s="207"/>
      <c r="V49" s="207"/>
      <c r="W49" s="207"/>
      <c r="X49" s="207"/>
      <c r="Y49" s="207"/>
      <c r="Z49" s="207"/>
      <c r="AA49" s="207"/>
      <c r="AB49" s="207"/>
    </row>
  </sheetData>
  <mergeCells count="42">
    <mergeCell ref="C41:K41"/>
    <mergeCell ref="C40:K40"/>
    <mergeCell ref="O36:X36"/>
    <mergeCell ref="O35:X35"/>
    <mergeCell ref="O48:X48"/>
    <mergeCell ref="O46:X46"/>
    <mergeCell ref="O45:X45"/>
    <mergeCell ref="O44:X44"/>
    <mergeCell ref="O43:X43"/>
    <mergeCell ref="O34:X34"/>
    <mergeCell ref="O42:X42"/>
    <mergeCell ref="O41:X41"/>
    <mergeCell ref="O40:X40"/>
    <mergeCell ref="O39:X39"/>
    <mergeCell ref="O38:X38"/>
    <mergeCell ref="B1:G1"/>
    <mergeCell ref="O33:X33"/>
    <mergeCell ref="O32:X32"/>
    <mergeCell ref="O31:X31"/>
    <mergeCell ref="O30:X30"/>
    <mergeCell ref="C38:K38"/>
    <mergeCell ref="C37:K37"/>
    <mergeCell ref="C35:K35"/>
    <mergeCell ref="C34:K34"/>
    <mergeCell ref="C48:K48"/>
    <mergeCell ref="C47:K47"/>
    <mergeCell ref="C46:K46"/>
    <mergeCell ref="C45:K45"/>
    <mergeCell ref="C44:K44"/>
    <mergeCell ref="C42:K42"/>
    <mergeCell ref="C29:K29"/>
    <mergeCell ref="C30:K30"/>
    <mergeCell ref="C31:K31"/>
    <mergeCell ref="O29:X29"/>
    <mergeCell ref="C32:K32"/>
    <mergeCell ref="C33:K33"/>
    <mergeCell ref="W23:AB23"/>
    <mergeCell ref="B3:G3"/>
    <mergeCell ref="I3:N3"/>
    <mergeCell ref="P3:U3"/>
    <mergeCell ref="W3:AB3"/>
    <mergeCell ref="B27:AB27"/>
  </mergeCells>
  <hyperlinks>
    <hyperlink ref="W23" r:id="rId1" xr:uid="{22579E12-CE5A-4A7B-9DCD-C86C097B4697}"/>
    <hyperlink ref="C35" r:id="rId2" display="9 Small Business Ideas to Start with Only 2000 Rupees" xr:uid="{B03B92AF-2836-4370-8915-AEDB21B781E4}"/>
    <hyperlink ref="C42" r:id="rId3" display="[7 Profitable] Best Products to Sell Online" xr:uid="{9B60DF99-3036-4475-8905-E1B7CA060709}"/>
    <hyperlink ref="C46" r:id="rId4" display="[Profitable] 7 Instagram Business Ideas to Earn 40k per month Online from Home" xr:uid="{BEA1490E-4109-427F-B579-D484450998B7}"/>
    <hyperlink ref="C30" r:id="rId5" display="8 Passive Income Ideas to Earn 25k Per Month" xr:uid="{96F56043-5A03-455F-8BCC-3C1B06307E7F}"/>
    <hyperlink ref="C40" r:id="rId6" display="[10 BEST] Platforms to Sell Online &amp; Earn Money" xr:uid="{B1C739EE-C804-4F61-9886-8D6DBEA8CFD1}"/>
    <hyperlink ref="C37" r:id="rId7" display="EARN 100k monthly by T-SHIRT Printing Business with a Low Investment" xr:uid="{FE7C5A4A-5697-4A12-AF72-96348070A4EE}"/>
    <hyperlink ref="C38" r:id="rId8" display="[TOP 50] Home Based Business Ideas with 0 “ZERO” Investment and High Profit" xr:uid="{C9229113-1DD9-41F5-88C1-605CB55B0741}"/>
    <hyperlink ref="C41" r:id="rId9" display="[EARN from AMAZON] How to Become Amazon Seller? Step by Step Process" xr:uid="{F359FC27-4F00-46EB-B02B-84619D291EB6}"/>
    <hyperlink ref="C29" r:id="rId10" display="[12 Profitable] Business Ideas to Start in 2022 with Low Investment and High Profit" xr:uid="{F886F69F-EF09-4D62-AC1F-B192BCB4FD4C}"/>
    <hyperlink ref="C45" r:id="rId11" display="[9 Real Ways] to Increase Organic Followers on INSTAGRAM (50k Follower per Month)" xr:uid="{9E3ED9A6-C103-4628-98A6-62363266D5D2}"/>
    <hyperlink ref="C47" r:id="rId12" display="[9 Ways] How to Make Money with TELEGRAM App (Earn 25k per Month Easy) " xr:uid="{C9E2B82F-F6C8-4769-A200-8C1BBA52ECE0}"/>
    <hyperlink ref="C44" r:id="rId13" display="[8 Ways] How to make Money from INSTAGRAM (30k per month) " xr:uid="{CED7DF17-D06E-4E1A-8DC4-C6377F1FBA69}"/>
    <hyperlink ref="C31" r:id="rId14" display="[TOP 14] Business Ideas for WOMEN with-out any Education (EARN 30k per month) " xr:uid="{9E317259-2895-4AC2-8639-F7ECB877C3F3}"/>
    <hyperlink ref="C48" r:id="rId15" display="[12 Best Ways] to Earn Money Online | How to Earn 50k per month Online " xr:uid="{E5FE848F-90E7-4DC7-AEB0-BABC744EFE2A}"/>
    <hyperlink ref="C32" r:id="rId16" display="[TOP 10] Business Ideas for Accountants (Low Investment) " xr:uid="{86F51BD1-6CFB-4A98-81ED-B2FA1DE381F2}"/>
    <hyperlink ref="C33" r:id="rId17" display="[TOP 10] Business Ideas to Start Under Rs.10,000 Low Investment " xr:uid="{94C8893B-723C-4D7B-85BD-82A2492248A3}"/>
    <hyperlink ref="C34" r:id="rId18" display="151+ कम खर्च और अधिक मुनाफे वाले बिजनेस  | Low Investment Business Ideas" xr:uid="{6F63A182-E5BC-4256-9AC4-E005E7333911}"/>
    <hyperlink ref="O44" r:id="rId19" display="[6 TIPS] How to Start Online Tuition Business &amp; Earn in Lakhs" xr:uid="{24E5AC55-75D9-422C-90DF-2F41BF5AC0CB}"/>
    <hyperlink ref="O33" r:id="rId20" display="[9 Real Ways] to Increase YOUTUBE Subscribers Organically (30k Subscribers per Month)" xr:uid="{9D83B4FD-384F-4A5F-9883-220FBE712398}"/>
    <hyperlink ref="O32" r:id="rId21" xr:uid="{32AEAA90-F012-4283-8476-6C2D1EC884FB}"/>
    <hyperlink ref="O34" r:id="rId22" display="[8 Mistakes] 95% YouTubers make these mistakes | How to Grow YouTube Channel Fast " xr:uid="{BCC4E27D-0C80-4E70-AA93-47170928B138}"/>
    <hyperlink ref="O35" r:id="rId23" display="[TOP 29] Best YouTube Channel IDEAS to Earn 1 Lakh per month Online " xr:uid="{294A9D89-C7B1-41D1-BFCF-E33A869D9A83}"/>
    <hyperlink ref="O38" r:id="rId24" display="[12 IDEAS] Business Ideas for College Students (to Earn 30k Per month Easy) " xr:uid="{59EBCE62-34A6-4076-82BE-8A00BF081BA9}"/>
    <hyperlink ref="O45" r:id="rId25" display="[4 PHASE] How to Earn Money Online from Books (40k per month ) " xr:uid="{FE8E607C-02EB-486B-9601-8723B5589858}"/>
    <hyperlink ref="O40" r:id="rId26" display="[TOP 6] Highest Paying Jobs in India | Career IDEAS for Students " xr:uid="{8532A69A-4442-471A-B01C-48B139985F37}"/>
    <hyperlink ref="O41" r:id="rId27" display="[TOP 12] Business Ideas for Mechanical Engineer (Earn 2 Lakh per Month) " xr:uid="{CED7FB50-E9B6-43B3-B7DA-4852CA97230F}"/>
    <hyperlink ref="O42" r:id="rId28" display="How to Become an App Developer? &amp; How to Make Money from App? " xr:uid="{1EE8F384-79AE-48CB-BFB2-549204F21CAA}"/>
    <hyperlink ref="O43" r:id="rId29" display="[TOP 7] Must Read Books for Entrepreneurs (BUSINESSMAN) " xr:uid="{83074AAA-2937-4DFD-8926-3567DA06B2AD}"/>
    <hyperlink ref="O39" r:id="rId30" display="[10 Quick EARNING] Business Ideas for College Students in India " xr:uid="{26558452-9D32-49E6-AF0B-4676F0BADF04}"/>
    <hyperlink ref="O36" r:id="rId31" display="[TOP 8] YouTube Money Making Tips &amp; Tricks (You can Earn Rs.1 Crore) " xr:uid="{98459A56-8EB3-44A7-85F4-145D8752A29C}"/>
    <hyperlink ref="O46" r:id="rId32" display="[4 Websites] to Earn 50,000 Per month by Audio Recording (Voice-over) " xr:uid="{8A74A5BA-3AC9-4B8F-9396-8592899FF8C3}"/>
    <hyperlink ref="O48" r:id="rId33" xr:uid="{9C74A86E-5F66-4B36-8F59-F118C51CF026}"/>
    <hyperlink ref="O30" r:id="rId34" display="[5 Pro TIPS] to Quickly Complete 4000 Hrs Watchtime on YouTube" xr:uid="{2763B52B-02FB-4D52-BE65-0578DD10CA34}"/>
    <hyperlink ref="O31" r:id="rId35" display="[8 Mistakes] 95% YouTubers make these mistakes | How to Grow YouTube Channel Fast " xr:uid="{014E2DE7-1CF6-4EC1-AEAC-52A449EA44DA}"/>
    <hyperlink ref="O29" r:id="rId36" display="EARN Rs. 20,000 per month with LED Bulb Repairing BUSINESS " xr:uid="{9254FC16-EED8-4542-8998-94A1FEDEBB68}"/>
  </hyperlinks>
  <pageMargins left="0.7" right="0.7" top="0.75" bottom="0.75" header="0.3" footer="0.3"/>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FF9A9-4487-4786-9378-5389EFCD97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DC0057-18F3-4A29-98DF-ECE21F6E768D}">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F31D781-F6B7-4898-9D79-B92522F897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TM78158741</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Start</vt:lpstr>
      <vt:lpstr>Channel Marketing Budget</vt:lpstr>
      <vt:lpstr>Download more</vt:lpstr>
      <vt:lpstr>'Channel Marketing Budget'!Print_Titles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HTC</dc:creator>
  <cp:lastModifiedBy>HTC</cp:lastModifiedBy>
  <cp:lastPrinted>2018-06-27T06:26:06Z</cp:lastPrinted>
  <dcterms:created xsi:type="dcterms:W3CDTF">2018-05-30T06:26:33Z</dcterms:created>
  <dcterms:modified xsi:type="dcterms:W3CDTF">2022-09-20T13:30:12Z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