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xr:revisionPtr revIDLastSave="0" documentId="13_ncr:11_{DAE92F92-F08C-4D3D-8160-6F90D7FB1CA0}" xr6:coauthVersionLast="47" xr6:coauthVersionMax="47" xr10:uidLastSave="{00000000-0000-0000-0000-000000000000}"/>
  <bookViews>
    <workbookView xWindow="-120" yWindow="-120" windowWidth="20730" windowHeight="11160" xr2:uid="{00000000-000D-0000-FFFF-FFFF00000000}"/>
  </bookViews>
  <sheets>
    <sheet name="MONTHLY FAMILY BUDGET" sheetId="1" r:id="rId1"/>
    <sheet name="DOWNLOAD MORE" sheetId="2" r:id="rId2"/>
  </sheets>
  <externalReferences>
    <externalReference r:id="rId3"/>
  </externalReferences>
  <definedNames>
    <definedName name="ColumnTitle1">[1]!SimpleInvoice[[#Headers],[Item '#]]</definedName>
    <definedName name="company_name">[1]INVOICE!$B$1</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J78" i="1" l="1"/>
  <c r="J79" i="1"/>
  <c r="J80" i="1"/>
  <c r="J69" i="1"/>
  <c r="J70" i="1"/>
  <c r="J71" i="1"/>
  <c r="J72" i="1"/>
  <c r="J73" i="1"/>
  <c r="J56" i="1"/>
  <c r="J57" i="1"/>
  <c r="J58" i="1"/>
  <c r="J59" i="1"/>
  <c r="J60" i="1"/>
  <c r="J61" i="1"/>
  <c r="J62" i="1"/>
  <c r="J48" i="1"/>
  <c r="J49" i="1"/>
  <c r="J50" i="1"/>
  <c r="J51" i="1"/>
  <c r="J37" i="1"/>
  <c r="J38" i="1"/>
  <c r="J39" i="1"/>
  <c r="J40" i="1"/>
  <c r="J41" i="1"/>
  <c r="J42" i="1"/>
  <c r="J43" i="1"/>
  <c r="J25" i="1"/>
  <c r="J26" i="1"/>
  <c r="J27" i="1"/>
  <c r="J28" i="1"/>
  <c r="J29" i="1"/>
  <c r="J30" i="1"/>
  <c r="E78" i="1"/>
  <c r="E79" i="1"/>
  <c r="E80" i="1"/>
  <c r="E81" i="1"/>
  <c r="E69" i="1"/>
  <c r="E70" i="1"/>
  <c r="E71" i="1"/>
  <c r="E72" i="1"/>
  <c r="E57" i="1"/>
  <c r="E56" i="1"/>
  <c r="E58" i="1"/>
  <c r="E59" i="1"/>
  <c r="E60" i="1"/>
  <c r="E61" i="1"/>
  <c r="E62" i="1"/>
  <c r="E63" i="1"/>
  <c r="E64" i="1"/>
  <c r="E48" i="1"/>
  <c r="E49" i="1"/>
  <c r="E50" i="1"/>
  <c r="E37" i="1"/>
  <c r="E38" i="1"/>
  <c r="E39" i="1"/>
  <c r="E40" i="1"/>
  <c r="E25" i="1"/>
  <c r="E26" i="1"/>
  <c r="E27" i="1"/>
  <c r="E28" i="1"/>
  <c r="E29" i="1"/>
  <c r="E30" i="1"/>
  <c r="E31" i="1"/>
  <c r="E32" i="1"/>
  <c r="E10" i="1"/>
  <c r="E11" i="1"/>
  <c r="E12" i="1"/>
  <c r="E13" i="1"/>
  <c r="E14" i="1"/>
  <c r="E15" i="1"/>
  <c r="E16" i="1"/>
  <c r="E17" i="1"/>
  <c r="E18" i="1"/>
  <c r="E19" i="1"/>
  <c r="E20" i="1"/>
  <c r="I63" i="1"/>
  <c r="H63" i="1"/>
  <c r="D73" i="1"/>
  <c r="C73" i="1"/>
  <c r="I81" i="1"/>
  <c r="H81" i="1"/>
  <c r="D82" i="1"/>
  <c r="C82" i="1"/>
  <c r="I52" i="1"/>
  <c r="H52" i="1"/>
  <c r="I31" i="1"/>
  <c r="H31" i="1"/>
  <c r="I44" i="1"/>
  <c r="H44" i="1"/>
  <c r="I74" i="1"/>
  <c r="H74" i="1"/>
  <c r="D65" i="1"/>
  <c r="C65" i="1"/>
  <c r="D51" i="1"/>
  <c r="C51" i="1"/>
  <c r="D41" i="1"/>
  <c r="C41" i="1"/>
  <c r="D33" i="1"/>
  <c r="C33" i="1"/>
  <c r="C21" i="1"/>
  <c r="D21" i="1"/>
  <c r="H14" i="1"/>
  <c r="C5" i="1" l="1"/>
  <c r="H17" i="1" s="1"/>
  <c r="D5" i="1"/>
  <c r="H18" i="1" s="1"/>
  <c r="E82" i="1"/>
  <c r="J52" i="1"/>
  <c r="J74" i="1"/>
  <c r="E51" i="1"/>
  <c r="J81" i="1"/>
  <c r="E73" i="1"/>
  <c r="J63" i="1"/>
  <c r="J31" i="1"/>
  <c r="J44" i="1"/>
  <c r="E65" i="1"/>
  <c r="E41" i="1"/>
  <c r="E33" i="1"/>
  <c r="E21" i="1"/>
  <c r="H19" i="1" l="1"/>
  <c r="E5" i="1"/>
</calcChain>
</file>

<file path=xl/sharedStrings.xml><?xml version="1.0" encoding="utf-8"?>
<sst xmlns="http://schemas.openxmlformats.org/spreadsheetml/2006/main" count="248" uniqueCount="133">
  <si>
    <t>Difference</t>
  </si>
  <si>
    <t>Income 1</t>
  </si>
  <si>
    <t>Income 2</t>
  </si>
  <si>
    <t>Second mortgage or rent</t>
  </si>
  <si>
    <t>Mortgage or rent</t>
  </si>
  <si>
    <t>Phone</t>
  </si>
  <si>
    <t>Gas</t>
  </si>
  <si>
    <t>Water and sewer</t>
  </si>
  <si>
    <t>Cable</t>
  </si>
  <si>
    <t>Waste removal</t>
  </si>
  <si>
    <t>Maintenance or repairs</t>
  </si>
  <si>
    <t>Supplies</t>
  </si>
  <si>
    <t>Other</t>
  </si>
  <si>
    <t>Transportation</t>
  </si>
  <si>
    <t>Insurance</t>
  </si>
  <si>
    <t>Licensing</t>
  </si>
  <si>
    <t>Fuel</t>
  </si>
  <si>
    <t>Maintenance</t>
  </si>
  <si>
    <t>Housing</t>
  </si>
  <si>
    <t>Home</t>
  </si>
  <si>
    <t>Health</t>
  </si>
  <si>
    <t>Life</t>
  </si>
  <si>
    <t>Groceries</t>
  </si>
  <si>
    <t>Food</t>
  </si>
  <si>
    <t>Pets</t>
  </si>
  <si>
    <t>Toys</t>
  </si>
  <si>
    <t>Medical</t>
  </si>
  <si>
    <t>Grooming</t>
  </si>
  <si>
    <t>Clothing</t>
  </si>
  <si>
    <t>Hair/nails</t>
  </si>
  <si>
    <t>Health club</t>
  </si>
  <si>
    <t>Dining out</t>
  </si>
  <si>
    <t>Entertainment</t>
  </si>
  <si>
    <t>Video/DVD</t>
  </si>
  <si>
    <t>CDs</t>
  </si>
  <si>
    <t>Movies</t>
  </si>
  <si>
    <t>Concerts</t>
  </si>
  <si>
    <t>Live theater</t>
  </si>
  <si>
    <t>Dry cleaning</t>
  </si>
  <si>
    <t>Loans</t>
  </si>
  <si>
    <t>Personal</t>
  </si>
  <si>
    <t>Taxes</t>
  </si>
  <si>
    <t>Federal</t>
  </si>
  <si>
    <t>State</t>
  </si>
  <si>
    <t>Local</t>
  </si>
  <si>
    <t>Charity 1</t>
  </si>
  <si>
    <t>Charity 2</t>
  </si>
  <si>
    <t>Legal</t>
  </si>
  <si>
    <t>Children</t>
  </si>
  <si>
    <t>School supplies</t>
  </si>
  <si>
    <t>Lunch money</t>
  </si>
  <si>
    <t>School tuition</t>
  </si>
  <si>
    <t>Child care</t>
  </si>
  <si>
    <t>Attorney</t>
  </si>
  <si>
    <t>Alimony</t>
  </si>
  <si>
    <t>Toys/games</t>
  </si>
  <si>
    <t>College</t>
  </si>
  <si>
    <t>Student</t>
  </si>
  <si>
    <t>Sporting events</t>
  </si>
  <si>
    <t>Credit card</t>
  </si>
  <si>
    <t>Retirement account</t>
  </si>
  <si>
    <t>Investment account</t>
  </si>
  <si>
    <t>Gifts and Donations</t>
  </si>
  <si>
    <t>Extra income</t>
  </si>
  <si>
    <t>Total monthly income</t>
  </si>
  <si>
    <t>Personal Care</t>
  </si>
  <si>
    <t>Charity 3</t>
  </si>
  <si>
    <t>Bus/taxi fare</t>
  </si>
  <si>
    <t>Electricity</t>
  </si>
  <si>
    <t>Vehicle 1 payment</t>
  </si>
  <si>
    <t>Vehicle 2 payment</t>
  </si>
  <si>
    <t>Total</t>
  </si>
  <si>
    <t>Actual balance</t>
  </si>
  <si>
    <t>Savings/Investments</t>
  </si>
  <si>
    <t>Payments</t>
  </si>
  <si>
    <t>Monthly Family Budget</t>
  </si>
  <si>
    <t>Organization dues/fees</t>
  </si>
  <si>
    <t>Projected balance</t>
  </si>
  <si>
    <t>Total
Projected Cost</t>
  </si>
  <si>
    <t>Total
Actual Cost</t>
  </si>
  <si>
    <t>Total
Difference</t>
  </si>
  <si>
    <t>Projected
Cost</t>
  </si>
  <si>
    <t>Actual
Cost</t>
  </si>
  <si>
    <t>Projected 
Cost</t>
  </si>
  <si>
    <t>Actual 
Cost</t>
  </si>
  <si>
    <t>Projected Monthly Income Source</t>
  </si>
  <si>
    <t>Actual Monthly Income Source</t>
  </si>
  <si>
    <t>Balance</t>
  </si>
  <si>
    <t>Column1</t>
  </si>
  <si>
    <t xml:space="preserve">Summary </t>
  </si>
  <si>
    <t>DOWNLOAD</t>
  </si>
  <si>
    <t>SHORTCUT KEY LIST</t>
  </si>
  <si>
    <t>TOP VIDEOS</t>
  </si>
  <si>
    <t>SOCIAL MEDIA</t>
  </si>
  <si>
    <t>www.TechGuruPlus.com</t>
  </si>
  <si>
    <t xml:space="preserve">BUSINESS IDEAS TO EARN MONEY </t>
  </si>
  <si>
    <t>Þ</t>
  </si>
  <si>
    <t>12 Profitable Business Ideas</t>
  </si>
  <si>
    <t xml:space="preserve">[11 WAYS] to Earn 1 Lakh from YouTube </t>
  </si>
  <si>
    <t>8 Passive Income Ideas</t>
  </si>
  <si>
    <t>[TOP 48] Low Investment Business Ideas</t>
  </si>
  <si>
    <t>[TOP 14] Business Ideas for WOMEN with-out any Education</t>
  </si>
  <si>
    <t>[6 WAYS] Graphic Designing Business Ideas</t>
  </si>
  <si>
    <t xml:space="preserve">[TOP 10] Business Ideas for Accountants </t>
  </si>
  <si>
    <t>[5 Pro TIPS] to Quickly Complete 4000 Hrs Watchtime on YouTube</t>
  </si>
  <si>
    <t>[TOP 10] Business Ideas Under Rs.10,000</t>
  </si>
  <si>
    <t>[9 Real Ways] to Increase YOUTUBE Subscribers</t>
  </si>
  <si>
    <t>TOP 150 Low Investment Business Ideas</t>
  </si>
  <si>
    <t xml:space="preserve">[8 Tips] How to Grow YouTube Channel Fast </t>
  </si>
  <si>
    <t>9 Small Business Ideas to Start with Rs. 2000</t>
  </si>
  <si>
    <t>[TOP 29] Best YouTube Channel IDEAS</t>
  </si>
  <si>
    <t>[TOP 8] YouTube Money Making Tips &amp; Tricks</t>
  </si>
  <si>
    <t>●</t>
  </si>
  <si>
    <t>T-SHIRT Printing Business Idea with Low Investment</t>
  </si>
  <si>
    <t>[TOP 50] Home Based Business Ideas</t>
  </si>
  <si>
    <t>12 Business Ideas for College Students</t>
  </si>
  <si>
    <t>10 Quick EARNING  Ideas for College Students</t>
  </si>
  <si>
    <t>[10 BEST] Platforms to Sell Online</t>
  </si>
  <si>
    <t>TOP 6 Highest Paying Jobs in India</t>
  </si>
  <si>
    <t xml:space="preserve">How to EARN from AMAZON </t>
  </si>
  <si>
    <t>[TOP 12] Business Ideas for Mechanical Engineer</t>
  </si>
  <si>
    <t>7 Profitable Products to Sell Online</t>
  </si>
  <si>
    <t xml:space="preserve">How to Make Money from App Development? </t>
  </si>
  <si>
    <t>[TOP 7] Must Read Books for Entrepreneurs</t>
  </si>
  <si>
    <t>[8 Ways] to make Money from INSTAGRAM</t>
  </si>
  <si>
    <t>6 Tips How to Start Online Tuition Business</t>
  </si>
  <si>
    <t>[9 Real Ways] to Increase Instagram Follower</t>
  </si>
  <si>
    <t>Earn Money Online from Books</t>
  </si>
  <si>
    <t>7 Instagram Online Business Ideas</t>
  </si>
  <si>
    <t>[4 Websites] to Earn 50,000 Per month by Audio Recording</t>
  </si>
  <si>
    <t>[9 Ways] to Make Money with TELEGRAM</t>
  </si>
  <si>
    <t xml:space="preserve">[12 Best Ways] Earn 50k per month Online </t>
  </si>
  <si>
    <t xml:space="preserve">EARN Rs. 20,000 per month with LED Bulb Repairing BUSINESS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</si>
</sst>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_);[Red]\(&quot;$&quot;#,##0\)"/>
  </numFmts>
  <fonts count="52" x14ac:knownFonts="1">
    <font>
      <sz val="11"/>
      <name val="Calibri"/>
      <family val="2"/>
      <scheme val="minor"/>
    </font>
    <font>
      <sz val="11"/>
      <color theme="1"/>
      <name val="Calibri"/>
      <family val="2"/>
      <scheme val="minor"/>
    </font>
    <font>
      <sz val="8"/>
      <name val="Arial"/>
      <family val="2"/>
    </font>
    <font>
      <sz val="10"/>
      <name val="Calibri"/>
      <family val="1"/>
      <scheme val="minor"/>
    </font>
    <font>
      <sz val="8"/>
      <name val="Calibri"/>
      <family val="2"/>
      <scheme val="minor"/>
    </font>
    <font>
      <b/>
      <sz val="12"/>
      <name val="Calibri"/>
      <family val="2"/>
      <scheme val="major"/>
    </font>
    <font>
      <b/>
      <sz val="16"/>
      <color theme="1"/>
      <name val="Calibri"/>
      <family val="2"/>
      <scheme val="major"/>
    </font>
    <font>
      <b/>
      <sz val="11"/>
      <name val="Calibri"/>
      <family val="2"/>
      <scheme val="minor"/>
    </font>
    <font>
      <b/>
      <sz val="11"/>
      <color theme="0"/>
      <name val="Calibri"/>
      <family val="2"/>
      <scheme val="minor"/>
    </font>
    <font>
      <sz val="11"/>
      <name val="Calibri"/>
      <family val="2"/>
      <scheme val="minor"/>
    </font>
    <font>
      <b/>
      <sz val="12"/>
      <color theme="1" tint="0.34998626667073579"/>
      <name val="Calibri"/>
      <family val="2"/>
      <scheme val="minor"/>
    </font>
    <font>
      <sz val="12"/>
      <color theme="1" tint="0.34998626667073579"/>
      <name val="Calibri"/>
      <family val="2"/>
      <scheme val="minor"/>
    </font>
    <font>
      <sz val="12"/>
      <color theme="1" tint="0.34998626667073579"/>
      <name val="Calibri"/>
      <family val="2"/>
    </font>
    <font>
      <b/>
      <sz val="14"/>
      <color theme="1" tint="0.34998626667073579"/>
      <name val="Calibri"/>
      <family val="2"/>
      <scheme val="minor"/>
    </font>
    <font>
      <b/>
      <sz val="14"/>
      <color theme="5"/>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b/>
      <sz val="14"/>
      <color theme="1" tint="0.34998626667073579"/>
      <name val="Calibri"/>
      <family val="2"/>
    </font>
    <font>
      <sz val="14"/>
      <color theme="0"/>
      <name val="Calibri"/>
      <family val="2"/>
    </font>
    <font>
      <b/>
      <sz val="14"/>
      <color theme="5"/>
      <name val="Calibri"/>
      <family val="2"/>
    </font>
    <font>
      <b/>
      <sz val="16"/>
      <color theme="5"/>
      <name val="Calibri"/>
      <family val="2"/>
      <scheme val="minor"/>
    </font>
    <font>
      <sz val="12"/>
      <color theme="1"/>
      <name val="Calibri"/>
      <family val="2"/>
      <scheme val="minor"/>
    </font>
    <font>
      <b/>
      <sz val="40"/>
      <color theme="9"/>
      <name val="Calibri"/>
      <family val="2"/>
      <scheme val="minor"/>
    </font>
    <font>
      <b/>
      <sz val="14"/>
      <color theme="9"/>
      <name val="Calibri"/>
      <family val="2"/>
      <scheme val="minor"/>
    </font>
    <font>
      <sz val="10"/>
      <color theme="9"/>
      <name val="Calibri"/>
      <family val="2"/>
      <scheme val="minor"/>
    </font>
    <font>
      <b/>
      <sz val="12"/>
      <color theme="9"/>
      <name val="Calibri"/>
      <family val="2"/>
      <scheme val="minor"/>
    </font>
    <font>
      <b/>
      <sz val="10"/>
      <color theme="9"/>
      <name val="Calibri"/>
      <family val="2"/>
      <scheme val="minor"/>
    </font>
    <font>
      <sz val="14"/>
      <color theme="0"/>
      <name val="Calibri"/>
      <family val="2"/>
      <scheme val="minor"/>
    </font>
    <font>
      <b/>
      <sz val="14"/>
      <color theme="1"/>
      <name val="Calibri"/>
      <family val="2"/>
      <scheme val="minor"/>
    </font>
    <font>
      <sz val="14"/>
      <color theme="1"/>
      <name val="Calibri"/>
      <family val="2"/>
      <scheme val="minor"/>
    </font>
    <font>
      <b/>
      <sz val="40"/>
      <color theme="9" tint="-0.24994659260841701"/>
      <name val="Calibri"/>
      <family val="2"/>
      <scheme val="major"/>
    </font>
    <font>
      <b/>
      <sz val="20"/>
      <color theme="9" tint="-0.24994659260841701"/>
      <name val="Calibri"/>
      <family val="2"/>
      <scheme val="major"/>
    </font>
    <font>
      <sz val="12"/>
      <color theme="9" tint="-0.24994659260841701"/>
      <name val="Calibri"/>
      <family val="2"/>
      <scheme val="major"/>
    </font>
    <font>
      <sz val="20"/>
      <color theme="9" tint="-0.24994659260841701"/>
      <name val="Calibri"/>
      <family val="2"/>
      <scheme val="major"/>
    </font>
    <font>
      <b/>
      <sz val="12"/>
      <color theme="9" tint="-0.24994659260841701"/>
      <name val="Calibri"/>
      <family val="2"/>
      <scheme val="major"/>
    </font>
    <font>
      <sz val="10"/>
      <name val="Calibri"/>
      <family val="2"/>
      <scheme val="major"/>
    </font>
    <font>
      <sz val="11"/>
      <name val="Calibri"/>
      <family val="2"/>
      <scheme val="major"/>
    </font>
    <font>
      <sz val="14"/>
      <name val="Calibri"/>
      <family val="2"/>
      <scheme val="major"/>
    </font>
    <font>
      <u/>
      <sz val="11"/>
      <color theme="10"/>
      <name val="Calibri"/>
      <family val="2"/>
      <scheme val="minor"/>
    </font>
    <font>
      <u/>
      <sz val="11"/>
      <color theme="10"/>
      <name val="Calibri"/>
      <family val="2"/>
    </font>
    <font>
      <u/>
      <sz val="11"/>
      <color theme="0"/>
      <name val="Calibri"/>
      <family val="2"/>
    </font>
    <font>
      <b/>
      <sz val="16"/>
      <name val="Calibri"/>
      <family val="2"/>
      <scheme val="minor"/>
    </font>
    <font>
      <sz val="16"/>
      <color theme="1"/>
      <name val="Calibri"/>
      <family val="2"/>
      <scheme val="minor"/>
    </font>
    <font>
      <b/>
      <sz val="12"/>
      <color theme="1"/>
      <name val="Calibri"/>
      <family val="2"/>
    </font>
    <font>
      <b/>
      <sz val="12"/>
      <color theme="1"/>
      <name val="Calibri"/>
      <family val="2"/>
      <scheme val="minor"/>
    </font>
    <font>
      <b/>
      <sz val="20"/>
      <color theme="1"/>
      <name val="Calibri"/>
      <family val="2"/>
      <scheme val="minor"/>
    </font>
    <font>
      <b/>
      <sz val="11"/>
      <name val="Symbol"/>
      <family val="1"/>
      <charset val="2"/>
    </font>
    <font>
      <b/>
      <sz val="12"/>
      <name val="Calibri"/>
      <family val="2"/>
      <scheme val="minor"/>
    </font>
    <font>
      <sz val="12"/>
      <name val="Calibri"/>
      <family val="2"/>
      <scheme val="minor"/>
    </font>
    <font>
      <b/>
      <sz val="11"/>
      <name val="Calibri"/>
      <family val="2"/>
    </font>
    <font>
      <sz val="11"/>
      <name val="Calibri"/>
      <family val="2"/>
    </font>
  </fonts>
  <fills count="15">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theme="1"/>
        <bgColor indexed="64"/>
      </patternFill>
    </fill>
    <fill>
      <patternFill patternType="solid">
        <fgColor rgb="FFFFC000"/>
        <bgColor indexed="64"/>
      </patternFill>
    </fill>
    <fill>
      <patternFill patternType="solid">
        <fgColor theme="0" tint="-0.249977111117893"/>
        <bgColor indexed="64"/>
      </patternFill>
    </fill>
    <fill>
      <patternFill patternType="solid">
        <fgColor theme="7"/>
        <bgColor indexed="64"/>
      </patternFill>
    </fill>
    <fill>
      <patternFill patternType="solid">
        <fgColor theme="7" tint="0.79998168889431442"/>
        <bgColor indexed="64"/>
      </patternFill>
    </fill>
  </fills>
  <borders count="47">
    <border>
      <left/>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bottom style="thin">
        <color theme="0" tint="-0.14993743705557422"/>
      </bottom>
      <diagonal/>
    </border>
    <border>
      <left/>
      <right/>
      <top/>
      <bottom style="thin">
        <color theme="9"/>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right/>
      <top/>
      <bottom style="thin">
        <color theme="9" tint="-0.24994659260841701"/>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theme="0" tint="-0.14993743705557422"/>
      </top>
      <bottom style="thin">
        <color theme="0" tint="-0.149906918546098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theme="0" tint="-0.34998626667073579"/>
      </left>
      <right/>
      <top/>
      <bottom/>
      <diagonal/>
    </border>
    <border>
      <left/>
      <right style="thick">
        <color theme="0" tint="-0.34998626667073579"/>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s>
  <cellStyleXfs count="16">
    <xf numFmtId="0" fontId="0" fillId="0" borderId="0">
      <alignment vertical="center"/>
    </xf>
    <xf numFmtId="0" fontId="6" fillId="0" borderId="0" applyNumberFormat="0" applyFill="0" applyBorder="0" applyProtection="0">
      <alignment horizontal="left"/>
    </xf>
    <xf numFmtId="0" fontId="8" fillId="3" borderId="0" applyNumberFormat="0" applyProtection="0">
      <alignment horizontal="right" vertical="center"/>
    </xf>
    <xf numFmtId="0" fontId="8" fillId="3" borderId="0" applyNumberFormat="0" applyAlignment="0" applyProtection="0"/>
    <xf numFmtId="0" fontId="8" fillId="3" borderId="0" applyProtection="0">
      <alignment horizontal="center" vertical="center" wrapText="1"/>
    </xf>
    <xf numFmtId="164" fontId="7" fillId="4" borderId="1" applyProtection="0">
      <alignment vertical="center"/>
    </xf>
    <xf numFmtId="164" fontId="9" fillId="5" borderId="0" applyFont="0" applyAlignment="0">
      <alignment vertical="center"/>
    </xf>
    <xf numFmtId="164" fontId="9" fillId="0" borderId="0" applyFont="0" applyFill="0" applyBorder="0" applyAlignment="0">
      <alignment vertical="center" wrapText="1"/>
    </xf>
    <xf numFmtId="0" fontId="9" fillId="5" borderId="2" applyNumberFormat="0" applyFont="0" applyAlignment="0">
      <alignment vertical="center"/>
    </xf>
    <xf numFmtId="164" fontId="9" fillId="5" borderId="4" applyNumberFormat="0" applyFont="0" applyFill="0" applyAlignment="0">
      <alignment vertical="center"/>
    </xf>
    <xf numFmtId="164" fontId="9" fillId="5" borderId="5" applyNumberFormat="0" applyFont="0" applyFill="0" applyAlignment="0">
      <alignment vertical="center"/>
    </xf>
    <xf numFmtId="164" fontId="9" fillId="5" borderId="2" applyNumberFormat="0" applyFont="0" applyFill="0" applyAlignment="0">
      <alignment vertical="center"/>
    </xf>
    <xf numFmtId="164" fontId="9" fillId="5" borderId="3" applyNumberFormat="0" applyFont="0" applyFill="0" applyAlignment="0">
      <alignment vertical="center"/>
    </xf>
    <xf numFmtId="0" fontId="40"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cellStyleXfs>
  <cellXfs count="166">
    <xf numFmtId="0" fontId="0" fillId="0" borderId="0" xfId="0">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0" xfId="1" applyFont="1" applyFill="1" applyBorder="1" applyAlignment="1">
      <alignment horizontal="left" vertical="center" wrapText="1"/>
    </xf>
    <xf numFmtId="0" fontId="0" fillId="0" borderId="0" xfId="0" applyAlignment="1">
      <alignment vertical="center"/>
    </xf>
    <xf numFmtId="164" fontId="5" fillId="2" borderId="0" xfId="7" applyFont="1" applyFill="1" applyBorder="1" applyAlignment="1">
      <alignment horizontal="left" vertical="center" wrapText="1"/>
    </xf>
    <xf numFmtId="164" fontId="0" fillId="0" borderId="0" xfId="7" applyFont="1" applyAlignment="1">
      <alignment vertical="center"/>
    </xf>
    <xf numFmtId="0" fontId="11" fillId="6" borderId="0" xfId="0" applyFont="1" applyFill="1" applyBorder="1" applyAlignment="1">
      <alignment vertical="center"/>
    </xf>
    <xf numFmtId="164" fontId="11" fillId="6" borderId="10" xfId="7" applyFont="1" applyFill="1" applyBorder="1" applyAlignment="1">
      <alignment horizontal="center" vertical="center" wrapText="1"/>
    </xf>
    <xf numFmtId="164" fontId="12" fillId="6" borderId="10" xfId="7" applyFont="1" applyFill="1" applyBorder="1" applyAlignment="1">
      <alignment horizontal="center" vertical="center" wrapText="1"/>
    </xf>
    <xf numFmtId="164" fontId="11" fillId="6" borderId="7" xfId="7" applyFont="1" applyFill="1" applyBorder="1" applyAlignment="1">
      <alignment horizontal="center" vertical="center" wrapText="1"/>
    </xf>
    <xf numFmtId="0" fontId="11" fillId="6" borderId="0" xfId="0" applyFont="1" applyFill="1" applyBorder="1">
      <alignment vertical="center"/>
    </xf>
    <xf numFmtId="0" fontId="11" fillId="6" borderId="0" xfId="0" applyFont="1" applyFill="1" applyBorder="1" applyAlignment="1">
      <alignment vertical="center" wrapText="1"/>
    </xf>
    <xf numFmtId="164" fontId="11" fillId="6" borderId="0" xfId="11" applyFont="1" applyFill="1" applyBorder="1" applyAlignment="1">
      <alignment vertical="center" wrapText="1"/>
    </xf>
    <xf numFmtId="164" fontId="11" fillId="6" borderId="0" xfId="7" applyFont="1" applyFill="1" applyBorder="1" applyAlignment="1">
      <alignment vertical="center" wrapText="1"/>
    </xf>
    <xf numFmtId="164" fontId="10" fillId="6" borderId="0" xfId="9" applyFont="1" applyFill="1" applyBorder="1" applyAlignment="1">
      <alignment vertical="center"/>
    </xf>
    <xf numFmtId="0" fontId="11" fillId="6" borderId="9" xfId="0" applyFont="1" applyFill="1" applyBorder="1" applyAlignment="1">
      <alignment horizontal="left" vertical="center" wrapText="1" indent="1"/>
    </xf>
    <xf numFmtId="0" fontId="11" fillId="6" borderId="9" xfId="0" applyNumberFormat="1" applyFont="1" applyFill="1" applyBorder="1" applyAlignment="1">
      <alignment horizontal="left" vertical="center" wrapText="1" indent="1"/>
    </xf>
    <xf numFmtId="164" fontId="11" fillId="6" borderId="10" xfId="7" applyNumberFormat="1" applyFont="1" applyFill="1" applyBorder="1" applyAlignment="1">
      <alignment horizontal="center" vertical="center" wrapText="1"/>
    </xf>
    <xf numFmtId="0" fontId="11" fillId="6" borderId="0" xfId="0" applyNumberFormat="1" applyFont="1" applyFill="1" applyBorder="1" applyAlignment="1">
      <alignment horizontal="left" vertical="center" wrapText="1" indent="1"/>
    </xf>
    <xf numFmtId="164" fontId="11" fillId="6" borderId="0" xfId="7" applyFont="1" applyFill="1" applyBorder="1" applyAlignment="1">
      <alignment horizontal="center" vertical="center" wrapText="1"/>
    </xf>
    <xf numFmtId="164" fontId="11" fillId="6" borderId="17" xfId="7" applyNumberFormat="1" applyFont="1" applyFill="1" applyBorder="1" applyAlignment="1">
      <alignment horizontal="center" vertical="center" wrapText="1"/>
    </xf>
    <xf numFmtId="164" fontId="11" fillId="6" borderId="18" xfId="7" applyNumberFormat="1" applyFont="1" applyFill="1" applyBorder="1" applyAlignment="1">
      <alignment horizontal="center" vertical="center"/>
    </xf>
    <xf numFmtId="0" fontId="13" fillId="6" borderId="15" xfId="4" applyFont="1" applyFill="1" applyBorder="1" applyAlignment="1">
      <alignment horizontal="center" vertical="center" wrapText="1"/>
    </xf>
    <xf numFmtId="0" fontId="15" fillId="6" borderId="15" xfId="3" applyNumberFormat="1" applyFont="1" applyFill="1" applyBorder="1" applyAlignment="1">
      <alignment horizontal="center" vertical="center"/>
    </xf>
    <xf numFmtId="0" fontId="14" fillId="6" borderId="0" xfId="0" applyNumberFormat="1" applyFont="1" applyFill="1" applyBorder="1" applyAlignment="1">
      <alignment horizontal="left" vertical="center" wrapText="1" indent="1"/>
    </xf>
    <xf numFmtId="164" fontId="11" fillId="6" borderId="0" xfId="7" applyFont="1" applyFill="1" applyBorder="1" applyAlignment="1">
      <alignment horizontal="left" vertical="center" wrapText="1" indent="1"/>
    </xf>
    <xf numFmtId="0" fontId="11" fillId="6" borderId="12" xfId="0" applyFont="1" applyFill="1" applyBorder="1" applyAlignment="1">
      <alignment horizontal="left" vertical="center" wrapText="1" indent="1"/>
    </xf>
    <xf numFmtId="0" fontId="11" fillId="6" borderId="6" xfId="0" applyFont="1" applyFill="1" applyBorder="1" applyAlignment="1">
      <alignment horizontal="left" vertical="center" wrapText="1" indent="1"/>
    </xf>
    <xf numFmtId="164" fontId="11" fillId="6" borderId="11" xfId="7" applyNumberFormat="1" applyFont="1" applyFill="1" applyBorder="1" applyAlignment="1">
      <alignment horizontal="center" vertical="center" wrapText="1"/>
    </xf>
    <xf numFmtId="164" fontId="11" fillId="6" borderId="7" xfId="7" applyNumberFormat="1" applyFont="1" applyFill="1" applyBorder="1" applyAlignment="1">
      <alignment horizontal="center" vertical="center" wrapText="1"/>
    </xf>
    <xf numFmtId="164" fontId="11" fillId="6" borderId="8" xfId="7" applyNumberFormat="1" applyFont="1" applyFill="1" applyBorder="1" applyAlignment="1">
      <alignment horizontal="center" vertical="center" wrapText="1"/>
    </xf>
    <xf numFmtId="164" fontId="11" fillId="6" borderId="13" xfId="7" applyNumberFormat="1" applyFont="1" applyFill="1" applyBorder="1" applyAlignment="1">
      <alignment horizontal="center" vertical="center" wrapText="1"/>
    </xf>
    <xf numFmtId="164" fontId="11" fillId="6" borderId="14" xfId="7" applyNumberFormat="1" applyFont="1" applyFill="1" applyBorder="1" applyAlignment="1">
      <alignment horizontal="center" vertical="center" wrapText="1"/>
    </xf>
    <xf numFmtId="0" fontId="11" fillId="6" borderId="0" xfId="0" applyNumberFormat="1" applyFont="1" applyFill="1" applyBorder="1" applyAlignment="1">
      <alignment vertical="center" wrapText="1"/>
    </xf>
    <xf numFmtId="0" fontId="11" fillId="6" borderId="0" xfId="3" applyFont="1" applyFill="1" applyBorder="1" applyAlignment="1">
      <alignment horizontal="left" vertical="center" wrapText="1"/>
    </xf>
    <xf numFmtId="164" fontId="11" fillId="6" borderId="0" xfId="9" applyNumberFormat="1" applyFont="1" applyFill="1" applyBorder="1" applyAlignment="1">
      <alignment vertical="center"/>
    </xf>
    <xf numFmtId="164" fontId="11" fillId="6" borderId="11" xfId="7" applyFont="1" applyFill="1" applyBorder="1" applyAlignment="1">
      <alignment horizontal="center" vertical="center" wrapText="1"/>
    </xf>
    <xf numFmtId="164" fontId="11" fillId="6" borderId="8" xfId="7" applyFont="1" applyFill="1" applyBorder="1" applyAlignment="1">
      <alignment horizontal="center" vertical="center" wrapText="1"/>
    </xf>
    <xf numFmtId="164" fontId="11" fillId="0" borderId="0" xfId="7" applyFont="1" applyFill="1" applyBorder="1" applyAlignment="1">
      <alignment horizontal="center" vertical="center" wrapText="1"/>
    </xf>
    <xf numFmtId="0" fontId="12" fillId="6" borderId="9" xfId="0" applyFont="1" applyFill="1" applyBorder="1" applyAlignment="1">
      <alignment horizontal="left" vertical="center" wrapText="1" indent="1"/>
    </xf>
    <xf numFmtId="0" fontId="14" fillId="0" borderId="0" xfId="0" applyNumberFormat="1" applyFont="1" applyFill="1" applyBorder="1" applyAlignment="1">
      <alignment horizontal="left" vertical="center" wrapText="1" indent="1"/>
    </xf>
    <xf numFmtId="164" fontId="12" fillId="6" borderId="11" xfId="7" applyFont="1" applyFill="1" applyBorder="1" applyAlignment="1">
      <alignment horizontal="center" vertical="center" wrapText="1"/>
    </xf>
    <xf numFmtId="0" fontId="20" fillId="0" borderId="0" xfId="0" applyNumberFormat="1" applyFont="1" applyFill="1" applyBorder="1" applyAlignment="1">
      <alignment horizontal="left" vertical="center" wrapText="1" indent="1"/>
    </xf>
    <xf numFmtId="164" fontId="12" fillId="0" borderId="0" xfId="0" applyNumberFormat="1" applyFont="1" applyFill="1" applyBorder="1" applyAlignment="1" applyProtection="1">
      <alignment horizontal="center" vertical="center" wrapText="1"/>
    </xf>
    <xf numFmtId="0" fontId="21" fillId="0" borderId="0" xfId="0" applyNumberFormat="1" applyFont="1" applyFill="1" applyBorder="1" applyAlignment="1">
      <alignment horizontal="left" vertical="center" wrapText="1" indent="1"/>
    </xf>
    <xf numFmtId="164" fontId="11" fillId="0" borderId="0" xfId="0" applyNumberFormat="1" applyFont="1" applyFill="1" applyBorder="1" applyAlignment="1" applyProtection="1">
      <alignment horizontal="center" vertical="center" wrapText="1"/>
    </xf>
    <xf numFmtId="164" fontId="13" fillId="6" borderId="0" xfId="9" applyNumberFormat="1" applyFont="1" applyFill="1" applyBorder="1" applyAlignment="1">
      <alignment horizontal="center" vertical="center"/>
    </xf>
    <xf numFmtId="0" fontId="15" fillId="7" borderId="0" xfId="2" applyFont="1" applyFill="1" applyBorder="1" applyAlignment="1">
      <alignment horizontal="center" vertical="center" wrapText="1"/>
    </xf>
    <xf numFmtId="0" fontId="15" fillId="6" borderId="15" xfId="3" applyNumberFormat="1" applyFont="1" applyFill="1" applyBorder="1" applyAlignment="1">
      <alignment vertical="center" wrapText="1"/>
    </xf>
    <xf numFmtId="164" fontId="13" fillId="6" borderId="15" xfId="7" applyFont="1" applyFill="1" applyBorder="1" applyAlignment="1">
      <alignment horizontal="center" vertical="center" wrapText="1"/>
    </xf>
    <xf numFmtId="0" fontId="25" fillId="0" borderId="0" xfId="0" applyFont="1" applyFill="1" applyBorder="1" applyAlignment="1">
      <alignment vertical="center" wrapText="1"/>
    </xf>
    <xf numFmtId="0" fontId="19" fillId="6" borderId="15" xfId="4" applyFont="1" applyFill="1" applyBorder="1" applyAlignment="1">
      <alignment horizontal="left" vertical="center" wrapText="1" indent="1"/>
    </xf>
    <xf numFmtId="0" fontId="18" fillId="6" borderId="15" xfId="4" applyFont="1" applyFill="1" applyBorder="1">
      <alignment horizontal="center" vertical="center" wrapText="1"/>
    </xf>
    <xf numFmtId="164" fontId="18" fillId="6" borderId="15" xfId="7" applyFont="1" applyFill="1" applyBorder="1" applyAlignment="1">
      <alignment horizontal="center" vertical="center" wrapText="1"/>
    </xf>
    <xf numFmtId="0" fontId="16" fillId="6" borderId="15" xfId="3" applyNumberFormat="1" applyFont="1" applyFill="1" applyBorder="1" applyAlignment="1">
      <alignment horizontal="center" vertical="center" wrapText="1"/>
    </xf>
    <xf numFmtId="0" fontId="15" fillId="6" borderId="0" xfId="3" applyNumberFormat="1" applyFont="1" applyFill="1" applyBorder="1" applyAlignment="1">
      <alignment horizontal="left" vertical="center" wrapText="1" indent="1"/>
    </xf>
    <xf numFmtId="0" fontId="13" fillId="6" borderId="0" xfId="4" applyFont="1" applyFill="1" applyBorder="1" applyAlignment="1">
      <alignment horizontal="center" vertical="center" wrapText="1"/>
    </xf>
    <xf numFmtId="0" fontId="15" fillId="6" borderId="15" xfId="3" applyNumberFormat="1" applyFont="1" applyFill="1" applyBorder="1" applyAlignment="1">
      <alignment horizontal="left" vertical="center" wrapText="1" indent="1"/>
    </xf>
    <xf numFmtId="0" fontId="17" fillId="6" borderId="19" xfId="3" applyNumberFormat="1" applyFont="1" applyFill="1" applyBorder="1" applyAlignment="1">
      <alignment horizontal="left" vertical="center" wrapText="1" indent="1"/>
    </xf>
    <xf numFmtId="0" fontId="13" fillId="6" borderId="19" xfId="4" applyFont="1" applyFill="1" applyBorder="1" applyAlignment="1">
      <alignment horizontal="center" vertical="center" wrapText="1"/>
    </xf>
    <xf numFmtId="164" fontId="13" fillId="6" borderId="19" xfId="7" applyFont="1" applyFill="1" applyBorder="1" applyAlignment="1">
      <alignment horizontal="center" vertical="center" wrapText="1"/>
    </xf>
    <xf numFmtId="0" fontId="16" fillId="6" borderId="15" xfId="3" applyNumberFormat="1" applyFont="1" applyFill="1" applyBorder="1" applyAlignment="1">
      <alignment horizontal="left" vertical="center" wrapText="1" indent="1"/>
    </xf>
    <xf numFmtId="0" fontId="27" fillId="0" borderId="0" xfId="0" applyFont="1" applyFill="1" applyBorder="1" applyAlignment="1">
      <alignment vertical="center" wrapText="1"/>
    </xf>
    <xf numFmtId="0" fontId="28" fillId="6" borderId="15" xfId="3" applyNumberFormat="1" applyFont="1" applyFill="1" applyBorder="1" applyAlignment="1">
      <alignment horizontal="left" vertical="center" wrapText="1" indent="1"/>
    </xf>
    <xf numFmtId="0" fontId="24" fillId="0" borderId="0" xfId="3" applyFont="1" applyFill="1" applyBorder="1" applyAlignment="1">
      <alignment horizontal="left" vertical="center" wrapText="1" indent="1"/>
    </xf>
    <xf numFmtId="164" fontId="11" fillId="0" borderId="0" xfId="9" applyNumberFormat="1" applyFont="1" applyFill="1" applyBorder="1" applyAlignment="1">
      <alignment horizontal="center" vertical="center"/>
    </xf>
    <xf numFmtId="0" fontId="22" fillId="5" borderId="0" xfId="8" applyFont="1" applyFill="1" applyBorder="1" applyAlignment="1">
      <alignment horizontal="left" vertical="center" indent="1"/>
    </xf>
    <xf numFmtId="164" fontId="22" fillId="5" borderId="0" xfId="12" applyNumberFormat="1" applyFont="1" applyFill="1" applyBorder="1" applyAlignment="1">
      <alignment horizontal="center" vertical="center"/>
    </xf>
    <xf numFmtId="164" fontId="22" fillId="8" borderId="0" xfId="8" applyNumberFormat="1" applyFont="1" applyFill="1" applyBorder="1" applyAlignment="1">
      <alignment horizontal="left" vertical="center" indent="1"/>
    </xf>
    <xf numFmtId="164" fontId="22" fillId="8" borderId="0" xfId="12" applyNumberFormat="1" applyFont="1" applyFill="1" applyBorder="1" applyAlignment="1">
      <alignment horizontal="center" vertical="center"/>
    </xf>
    <xf numFmtId="164" fontId="22" fillId="9" borderId="0" xfId="8" applyNumberFormat="1" applyFont="1" applyFill="1" applyBorder="1" applyAlignment="1">
      <alignment horizontal="left" vertical="center" indent="1"/>
    </xf>
    <xf numFmtId="164" fontId="22" fillId="9" borderId="0" xfId="12" applyNumberFormat="1" applyFont="1" applyFill="1" applyBorder="1" applyAlignment="1">
      <alignment horizontal="center" vertical="center"/>
    </xf>
    <xf numFmtId="164" fontId="22" fillId="5" borderId="0" xfId="8" applyNumberFormat="1" applyFont="1" applyFill="1" applyBorder="1" applyAlignment="1">
      <alignment horizontal="left" vertical="center" indent="1"/>
    </xf>
    <xf numFmtId="164" fontId="22" fillId="5" borderId="0" xfId="6" applyNumberFormat="1" applyFont="1" applyFill="1" applyBorder="1" applyAlignment="1">
      <alignment horizontal="center" vertical="center"/>
    </xf>
    <xf numFmtId="164" fontId="22" fillId="8" borderId="0" xfId="6" applyNumberFormat="1" applyFont="1" applyFill="1" applyBorder="1" applyAlignment="1">
      <alignment horizontal="center" vertical="center"/>
    </xf>
    <xf numFmtId="164" fontId="22" fillId="9" borderId="0" xfId="6" applyNumberFormat="1" applyFont="1" applyFill="1" applyBorder="1" applyAlignment="1">
      <alignment horizontal="center" vertical="center"/>
    </xf>
    <xf numFmtId="0" fontId="22" fillId="5" borderId="0" xfId="3" applyFont="1" applyFill="1" applyBorder="1" applyAlignment="1">
      <alignment horizontal="left" vertical="center" wrapText="1" indent="1"/>
    </xf>
    <xf numFmtId="164" fontId="22" fillId="5" borderId="0" xfId="10" applyNumberFormat="1" applyFont="1" applyFill="1" applyBorder="1" applyAlignment="1">
      <alignment horizontal="center" vertical="center"/>
    </xf>
    <xf numFmtId="0" fontId="22" fillId="8" borderId="0" xfId="3" applyFont="1" applyFill="1" applyBorder="1" applyAlignment="1">
      <alignment horizontal="left" vertical="center" wrapText="1" indent="1"/>
    </xf>
    <xf numFmtId="164" fontId="15" fillId="7" borderId="0" xfId="9" applyNumberFormat="1" applyFont="1" applyFill="1" applyBorder="1" applyAlignment="1">
      <alignment horizontal="left" vertical="center" indent="1"/>
    </xf>
    <xf numFmtId="164" fontId="16" fillId="7" borderId="0" xfId="9" applyNumberFormat="1" applyFont="1" applyFill="1" applyBorder="1" applyAlignment="1">
      <alignment horizontal="center" vertical="center"/>
    </xf>
    <xf numFmtId="0" fontId="15" fillId="7" borderId="0" xfId="3" applyFont="1" applyFill="1" applyBorder="1" applyAlignment="1">
      <alignment horizontal="left" vertical="center" wrapText="1" indent="1"/>
    </xf>
    <xf numFmtId="164" fontId="12" fillId="4" borderId="21" xfId="0" applyNumberFormat="1" applyFont="1" applyFill="1" applyBorder="1" applyAlignment="1" applyProtection="1">
      <alignment horizontal="center" vertical="center" wrapText="1"/>
    </xf>
    <xf numFmtId="164" fontId="10" fillId="4" borderId="21" xfId="7" applyFont="1" applyFill="1" applyBorder="1" applyAlignment="1">
      <alignment horizontal="center" vertical="center" wrapText="1"/>
    </xf>
    <xf numFmtId="164" fontId="11" fillId="4" borderId="21" xfId="7" applyFont="1" applyFill="1" applyBorder="1" applyAlignment="1">
      <alignment horizontal="center" vertical="center" wrapText="1"/>
    </xf>
    <xf numFmtId="164" fontId="11" fillId="4" borderId="21" xfId="0" applyNumberFormat="1" applyFont="1" applyFill="1" applyBorder="1" applyAlignment="1" applyProtection="1">
      <alignment horizontal="center" vertical="center" wrapText="1"/>
    </xf>
    <xf numFmtId="0" fontId="16" fillId="6" borderId="19" xfId="3" applyFont="1" applyFill="1" applyBorder="1" applyAlignment="1">
      <alignment horizontal="left" vertical="center" wrapText="1" indent="1"/>
    </xf>
    <xf numFmtId="164" fontId="11" fillId="4" borderId="23" xfId="7" applyFont="1" applyFill="1" applyBorder="1" applyAlignment="1">
      <alignment horizontal="center" vertical="center" wrapText="1"/>
    </xf>
    <xf numFmtId="164" fontId="26" fillId="7" borderId="0" xfId="9" applyFont="1" applyFill="1" applyBorder="1" applyAlignment="1">
      <alignment vertical="center"/>
    </xf>
    <xf numFmtId="164" fontId="11" fillId="4" borderId="10" xfId="7" applyFont="1" applyFill="1" applyBorder="1" applyAlignment="1">
      <alignment horizontal="center" vertical="center" wrapText="1"/>
    </xf>
    <xf numFmtId="0" fontId="29" fillId="9" borderId="0" xfId="2" applyFont="1" applyFill="1" applyBorder="1" applyAlignment="1">
      <alignment horizontal="center" vertical="center" wrapText="1"/>
    </xf>
    <xf numFmtId="0" fontId="29" fillId="8" borderId="0" xfId="2" applyFont="1" applyFill="1" applyBorder="1" applyAlignment="1">
      <alignment horizontal="center" vertical="center" wrapText="1"/>
    </xf>
    <xf numFmtId="0" fontId="29" fillId="5" borderId="0" xfId="2" applyFont="1" applyFill="1" applyBorder="1" applyAlignment="1">
      <alignment horizontal="center" vertical="center" wrapText="1"/>
    </xf>
    <xf numFmtId="164" fontId="30" fillId="9" borderId="0" xfId="9" applyNumberFormat="1" applyFont="1" applyFill="1" applyBorder="1" applyAlignment="1">
      <alignment horizontal="center" vertical="center"/>
    </xf>
    <xf numFmtId="164" fontId="30" fillId="8" borderId="0" xfId="9" applyNumberFormat="1" applyFont="1" applyFill="1" applyBorder="1" applyAlignment="1">
      <alignment horizontal="center" vertical="center"/>
    </xf>
    <xf numFmtId="164" fontId="30" fillId="5" borderId="0" xfId="9" applyNumberFormat="1" applyFont="1" applyFill="1" applyBorder="1" applyAlignment="1">
      <alignment horizontal="center" vertical="center"/>
    </xf>
    <xf numFmtId="0" fontId="22" fillId="6" borderId="16" xfId="0" applyFont="1" applyFill="1" applyBorder="1" applyAlignment="1">
      <alignment horizontal="left" vertical="center" wrapText="1" indent="1"/>
    </xf>
    <xf numFmtId="164" fontId="17" fillId="7" borderId="0" xfId="9" applyNumberFormat="1" applyFont="1" applyFill="1" applyBorder="1" applyAlignment="1">
      <alignment horizontal="center" vertical="center"/>
    </xf>
    <xf numFmtId="0" fontId="13" fillId="4" borderId="24" xfId="0" applyNumberFormat="1" applyFont="1" applyFill="1" applyBorder="1" applyAlignment="1">
      <alignment horizontal="left" vertical="center" wrapText="1" indent="1"/>
    </xf>
    <xf numFmtId="164" fontId="11" fillId="4" borderId="25" xfId="7" applyFont="1" applyFill="1" applyBorder="1" applyAlignment="1">
      <alignment horizontal="center" vertical="center" wrapText="1"/>
    </xf>
    <xf numFmtId="0" fontId="13" fillId="4" borderId="26" xfId="0" applyNumberFormat="1" applyFont="1" applyFill="1" applyBorder="1" applyAlignment="1">
      <alignment horizontal="left" vertical="center" wrapText="1" indent="1"/>
    </xf>
    <xf numFmtId="164" fontId="11" fillId="4" borderId="27" xfId="7" applyFont="1" applyFill="1" applyBorder="1" applyAlignment="1">
      <alignment horizontal="center" vertical="center" wrapText="1"/>
    </xf>
    <xf numFmtId="0" fontId="13" fillId="4" borderId="9" xfId="0" applyNumberFormat="1" applyFont="1" applyFill="1" applyBorder="1" applyAlignment="1">
      <alignment horizontal="left" vertical="center" wrapText="1" indent="1"/>
    </xf>
    <xf numFmtId="164" fontId="11" fillId="4" borderId="11" xfId="7" applyFont="1" applyFill="1" applyBorder="1" applyAlignment="1">
      <alignment horizontal="center" vertical="center" wrapText="1"/>
    </xf>
    <xf numFmtId="164" fontId="11" fillId="4" borderId="27" xfId="0" applyNumberFormat="1" applyFont="1" applyFill="1" applyBorder="1" applyAlignment="1" applyProtection="1">
      <alignment horizontal="center" vertical="center" wrapText="1"/>
    </xf>
    <xf numFmtId="164" fontId="10" fillId="4" borderId="27" xfId="7" applyFont="1" applyFill="1" applyBorder="1" applyAlignment="1">
      <alignment horizontal="center" vertical="center" wrapText="1"/>
    </xf>
    <xf numFmtId="0" fontId="18" fillId="4" borderId="26" xfId="0" applyNumberFormat="1" applyFont="1" applyFill="1" applyBorder="1" applyAlignment="1">
      <alignment horizontal="left" vertical="center" wrapText="1" indent="1"/>
    </xf>
    <xf numFmtId="164" fontId="12" fillId="4" borderId="27" xfId="0" applyNumberFormat="1" applyFont="1" applyFill="1" applyBorder="1" applyAlignment="1" applyProtection="1">
      <alignment horizontal="center" vertical="center" wrapText="1"/>
    </xf>
    <xf numFmtId="0" fontId="32" fillId="6" borderId="22" xfId="0" applyFont="1" applyFill="1" applyBorder="1" applyAlignment="1">
      <alignment horizontal="left" vertical="center" indent="1"/>
    </xf>
    <xf numFmtId="0" fontId="33" fillId="6" borderId="22" xfId="0" applyFont="1" applyFill="1" applyBorder="1" applyAlignment="1">
      <alignment horizontal="left" vertical="center" indent="1"/>
    </xf>
    <xf numFmtId="0" fontId="34" fillId="6" borderId="22" xfId="0" applyFont="1" applyFill="1" applyBorder="1" applyAlignment="1">
      <alignment horizontal="left" vertical="center" indent="1"/>
    </xf>
    <xf numFmtId="0" fontId="34" fillId="0" borderId="0" xfId="0" applyFont="1" applyFill="1" applyBorder="1" applyAlignment="1">
      <alignment vertical="center" wrapText="1"/>
    </xf>
    <xf numFmtId="0" fontId="34" fillId="0" borderId="0" xfId="0" applyFont="1">
      <alignment vertical="center"/>
    </xf>
    <xf numFmtId="0" fontId="35" fillId="6" borderId="22" xfId="0" applyFont="1" applyFill="1" applyBorder="1" applyAlignment="1">
      <alignment horizontal="left" vertical="center" indent="1"/>
    </xf>
    <xf numFmtId="0" fontId="36" fillId="0" borderId="0" xfId="0" applyFont="1" applyFill="1" applyBorder="1" applyAlignment="1">
      <alignment vertical="center" wrapText="1"/>
    </xf>
    <xf numFmtId="0" fontId="32" fillId="6" borderId="20" xfId="0" applyFont="1" applyFill="1" applyBorder="1" applyAlignment="1">
      <alignment horizontal="left" vertical="center" indent="1"/>
    </xf>
    <xf numFmtId="0" fontId="35" fillId="6" borderId="20" xfId="0" applyFont="1" applyFill="1" applyBorder="1" applyAlignment="1">
      <alignment vertical="center"/>
    </xf>
    <xf numFmtId="0" fontId="37" fillId="0" borderId="0" xfId="0" applyFont="1">
      <alignment vertical="center"/>
    </xf>
    <xf numFmtId="0" fontId="33" fillId="6" borderId="22" xfId="0" applyFont="1" applyFill="1" applyBorder="1" applyAlignment="1">
      <alignment vertical="center"/>
    </xf>
    <xf numFmtId="0" fontId="38" fillId="0" borderId="0" xfId="0" applyFont="1" applyFill="1" applyBorder="1" applyAlignment="1">
      <alignment vertical="center" wrapText="1"/>
    </xf>
    <xf numFmtId="0" fontId="31" fillId="0" borderId="0" xfId="0" applyFont="1" applyAlignment="1">
      <alignment horizontal="left" vertical="center" indent="11"/>
    </xf>
    <xf numFmtId="0" fontId="32" fillId="6" borderId="20" xfId="0" applyFont="1" applyFill="1" applyBorder="1" applyAlignment="1">
      <alignment horizontal="left" vertical="center" indent="1"/>
    </xf>
    <xf numFmtId="0" fontId="32" fillId="6" borderId="22" xfId="0" applyFont="1" applyFill="1" applyBorder="1" applyAlignment="1">
      <alignment horizontal="left" vertical="center" indent="1"/>
    </xf>
    <xf numFmtId="0" fontId="32" fillId="6" borderId="0" xfId="3" applyFont="1" applyFill="1" applyBorder="1" applyAlignment="1">
      <alignment horizontal="left" vertical="center" wrapText="1" indent="1"/>
    </xf>
    <xf numFmtId="0" fontId="32" fillId="0" borderId="0" xfId="0" applyFont="1" applyFill="1" applyBorder="1" applyAlignment="1">
      <alignment horizontal="left" vertical="center" indent="1"/>
    </xf>
    <xf numFmtId="0" fontId="23" fillId="2" borderId="0" xfId="1" applyFont="1" applyFill="1" applyBorder="1" applyAlignment="1">
      <alignment horizontal="left" vertical="center" indent="10"/>
    </xf>
    <xf numFmtId="0" fontId="41" fillId="10" borderId="0" xfId="13" applyFont="1" applyFill="1" applyAlignment="1" applyProtection="1">
      <alignment horizontal="center"/>
    </xf>
    <xf numFmtId="0" fontId="1" fillId="10" borderId="0" xfId="14" applyFill="1"/>
    <xf numFmtId="0" fontId="42" fillId="11" borderId="28" xfId="14" applyFont="1" applyFill="1" applyBorder="1" applyAlignment="1">
      <alignment horizontal="center" vertical="center"/>
    </xf>
    <xf numFmtId="0" fontId="42" fillId="11" borderId="29" xfId="14" applyFont="1" applyFill="1" applyBorder="1" applyAlignment="1">
      <alignment horizontal="center" vertical="center"/>
    </xf>
    <xf numFmtId="0" fontId="42" fillId="11" borderId="30" xfId="14" applyFont="1" applyFill="1" applyBorder="1" applyAlignment="1">
      <alignment horizontal="center" vertical="center"/>
    </xf>
    <xf numFmtId="0" fontId="43" fillId="10" borderId="0" xfId="14" applyFont="1" applyFill="1"/>
    <xf numFmtId="0" fontId="42" fillId="12" borderId="31" xfId="14" applyFont="1" applyFill="1" applyBorder="1" applyAlignment="1">
      <alignment horizontal="center" vertical="center"/>
    </xf>
    <xf numFmtId="0" fontId="42" fillId="12" borderId="32" xfId="14" applyFont="1" applyFill="1" applyBorder="1" applyAlignment="1">
      <alignment horizontal="center" vertical="center"/>
    </xf>
    <xf numFmtId="0" fontId="42" fillId="12" borderId="33" xfId="14" applyFont="1" applyFill="1" applyBorder="1" applyAlignment="1">
      <alignment horizontal="center" vertical="center"/>
    </xf>
    <xf numFmtId="0" fontId="1" fillId="11" borderId="34" xfId="14" applyFill="1" applyBorder="1"/>
    <xf numFmtId="0" fontId="1" fillId="11" borderId="35" xfId="14" applyFill="1" applyBorder="1"/>
    <xf numFmtId="0" fontId="1" fillId="11" borderId="36" xfId="14" applyFill="1" applyBorder="1"/>
    <xf numFmtId="0" fontId="1" fillId="10" borderId="37" xfId="14" applyFill="1" applyBorder="1"/>
    <xf numFmtId="0" fontId="1" fillId="10" borderId="38" xfId="14" applyFill="1" applyBorder="1"/>
    <xf numFmtId="0" fontId="1" fillId="11" borderId="39" xfId="14" applyFill="1" applyBorder="1"/>
    <xf numFmtId="0" fontId="1" fillId="11" borderId="0" xfId="14" applyFill="1"/>
    <xf numFmtId="0" fontId="1" fillId="11" borderId="40" xfId="14" applyFill="1" applyBorder="1"/>
    <xf numFmtId="0" fontId="1" fillId="11" borderId="41" xfId="14" applyFill="1" applyBorder="1"/>
    <xf numFmtId="0" fontId="1" fillId="11" borderId="42" xfId="14" applyFill="1" applyBorder="1"/>
    <xf numFmtId="0" fontId="1" fillId="11" borderId="43" xfId="14" applyFill="1" applyBorder="1"/>
    <xf numFmtId="0" fontId="1" fillId="10" borderId="44" xfId="14" applyFill="1" applyBorder="1"/>
    <xf numFmtId="0" fontId="1" fillId="10" borderId="45" xfId="14" applyFill="1" applyBorder="1"/>
    <xf numFmtId="0" fontId="1" fillId="10" borderId="46" xfId="14" applyFill="1" applyBorder="1"/>
    <xf numFmtId="0" fontId="44" fillId="11" borderId="41" xfId="13" applyFont="1" applyFill="1" applyBorder="1" applyAlignment="1" applyProtection="1">
      <alignment horizontal="center" vertical="center"/>
    </xf>
    <xf numFmtId="0" fontId="45" fillId="11" borderId="42" xfId="14" applyFont="1" applyFill="1" applyBorder="1" applyAlignment="1">
      <alignment horizontal="center" vertical="center"/>
    </xf>
    <xf numFmtId="0" fontId="45" fillId="11" borderId="43" xfId="14" applyFont="1" applyFill="1" applyBorder="1" applyAlignment="1">
      <alignment horizontal="center" vertical="center"/>
    </xf>
    <xf numFmtId="0" fontId="46" fillId="13" borderId="0" xfId="14" applyFont="1" applyFill="1" applyAlignment="1">
      <alignment horizontal="center" vertical="center"/>
    </xf>
    <xf numFmtId="0" fontId="43" fillId="14" borderId="0" xfId="14" applyFont="1" applyFill="1"/>
    <xf numFmtId="0" fontId="1" fillId="14" borderId="0" xfId="14" applyFill="1"/>
    <xf numFmtId="0" fontId="9" fillId="14" borderId="0" xfId="15" applyFont="1" applyFill="1" applyBorder="1" applyAlignment="1">
      <alignment vertical="top"/>
    </xf>
    <xf numFmtId="0" fontId="47" fillId="14" borderId="0" xfId="15" applyFont="1" applyFill="1" applyBorder="1" applyAlignment="1">
      <alignment horizontal="center" vertical="top"/>
    </xf>
    <xf numFmtId="0" fontId="9" fillId="14" borderId="0" xfId="15" applyFont="1" applyFill="1" applyBorder="1" applyAlignment="1">
      <alignment horizontal="left" vertical="top"/>
    </xf>
    <xf numFmtId="0" fontId="48" fillId="14" borderId="0" xfId="14" applyFont="1" applyFill="1"/>
    <xf numFmtId="0" fontId="49" fillId="14" borderId="0" xfId="14" applyFont="1" applyFill="1" applyAlignment="1">
      <alignment horizontal="left"/>
    </xf>
    <xf numFmtId="0" fontId="1" fillId="14" borderId="0" xfId="14" applyFill="1" applyAlignment="1">
      <alignment horizontal="left"/>
    </xf>
    <xf numFmtId="0" fontId="50" fillId="14" borderId="0" xfId="15" applyFont="1" applyFill="1" applyBorder="1" applyAlignment="1">
      <alignment horizontal="center" vertical="top"/>
    </xf>
    <xf numFmtId="0" fontId="49" fillId="14" borderId="0" xfId="14" applyFont="1" applyFill="1"/>
    <xf numFmtId="0" fontId="9" fillId="14" borderId="0" xfId="15" applyFont="1" applyFill="1" applyAlignment="1">
      <alignment horizontal="left"/>
    </xf>
    <xf numFmtId="0" fontId="51" fillId="14" borderId="0" xfId="15" applyFont="1" applyFill="1" applyBorder="1" applyAlignment="1">
      <alignment horizontal="center" vertical="top"/>
    </xf>
  </cellXfs>
  <cellStyles count="16">
    <cellStyle name="Amounts" xfId="7" xr:uid="{00000000-0005-0000-0000-000000000000}"/>
    <cellStyle name="Bottom border" xfId="9"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Hyperlink 2" xfId="15" xr:uid="{0805A9DD-6768-4501-AD10-E024BDC035D9}"/>
    <cellStyle name="Hyperlink 2 2" xfId="13" xr:uid="{6C209A6C-DA8C-4631-93BB-888A6CD98825}"/>
    <cellStyle name="Left border" xfId="11" xr:uid="{00000000-0005-0000-0000-000006000000}"/>
    <cellStyle name="Normal" xfId="0" builtinId="0" customBuiltin="1"/>
    <cellStyle name="Normal 2" xfId="14" xr:uid="{41E17325-2A9D-4EB3-B004-A64E088655C6}"/>
    <cellStyle name="Right border" xfId="12" xr:uid="{00000000-0005-0000-0000-000008000000}"/>
    <cellStyle name="Summary amounts" xfId="6" xr:uid="{00000000-0005-0000-0000-000009000000}"/>
    <cellStyle name="Summary text" xfId="8" xr:uid="{00000000-0005-0000-0000-00000A000000}"/>
    <cellStyle name="Title" xfId="1" builtinId="15" customBuiltin="1"/>
    <cellStyle name="Top border" xfId="10" xr:uid="{00000000-0005-0000-0000-00000C000000}"/>
  </cellStyles>
  <dxfs count="186">
    <dxf>
      <font>
        <b val="0"/>
        <i val="0"/>
        <strike val="0"/>
        <condense val="0"/>
        <extend val="0"/>
        <outline val="0"/>
        <shadow val="0"/>
        <u val="none"/>
        <vertAlign val="baseline"/>
        <sz val="14"/>
        <color theme="1"/>
        <name val="Calibri"/>
        <family val="2"/>
        <scheme val="minor"/>
      </font>
      <numFmt numFmtId="164" formatCode="&quot;$&quot;#,##0_);[Red]\(&quot;$&quot;#,##0\)"/>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quot;$&quot;#,##0_);[Red]\(&quot;$&quot;#,##0\)"/>
      <fill>
        <patternFill patternType="solid">
          <fgColor indexed="64"/>
          <bgColor theme="9" tint="0.59996337778862885"/>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quot;$&quot;#,##0_);[Red]\(&quot;$&quot;#,##0\)"/>
      <fill>
        <patternFill patternType="solid">
          <fgColor indexed="64"/>
          <bgColor theme="9" tint="0.39994506668294322"/>
        </patternFill>
      </fill>
      <alignment horizontal="center" vertical="center" textRotation="0" wrapText="0" indent="0" justifyLastLine="0" shrinkToFit="0" readingOrder="0"/>
    </dxf>
    <dxf>
      <font>
        <b/>
        <i val="0"/>
        <strike val="0"/>
        <condense val="0"/>
        <extend val="0"/>
        <outline val="0"/>
        <shadow val="0"/>
        <u val="none"/>
        <vertAlign val="baseline"/>
        <sz val="12"/>
        <color theme="9"/>
        <name val="Calibri"/>
        <family val="2"/>
        <scheme val="minor"/>
      </font>
      <fill>
        <patternFill patternType="solid">
          <fgColor indexed="64"/>
          <bgColor theme="9"/>
        </patternFill>
      </fill>
      <alignment horizontal="general" vertical="center" textRotation="0" wrapText="0" indent="0" justifyLastLine="0" shrinkToFit="0" readingOrder="0"/>
    </dxf>
    <dxf>
      <font>
        <strike val="0"/>
        <outline val="0"/>
        <shadow val="0"/>
        <u val="none"/>
        <vertAlign val="baseline"/>
        <sz val="12"/>
        <color theme="1" tint="0.34998626667073579"/>
        <name val="Calibri"/>
        <scheme val="minor"/>
      </font>
      <fill>
        <patternFill>
          <fgColor indexed="64"/>
          <bgColor theme="0"/>
        </patternFill>
      </fill>
    </dxf>
    <dxf>
      <font>
        <b/>
        <i val="0"/>
        <strike val="0"/>
        <condense val="0"/>
        <extend val="0"/>
        <outline val="0"/>
        <shadow val="0"/>
        <u val="none"/>
        <vertAlign val="baseline"/>
        <sz val="14"/>
        <color theme="0"/>
        <name val="Calibri"/>
        <family val="2"/>
        <scheme val="minor"/>
      </font>
      <fill>
        <patternFill patternType="solid">
          <fgColor indexed="64"/>
          <bgColor theme="9"/>
        </patternFill>
      </fill>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none"/>
      </font>
      <numFmt numFmtId="164"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64"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64"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family val="2"/>
        <scheme val="none"/>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3743705557422"/>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64"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i val="0"/>
        <strike val="0"/>
        <outline val="0"/>
        <shadow val="0"/>
        <u val="none"/>
        <vertAlign val="baseline"/>
        <sz val="14"/>
        <color theme="1" tint="0.34998626667073579"/>
        <name val="Calibri"/>
        <family val="2"/>
        <scheme val="minor"/>
      </font>
      <numFmt numFmtId="0" formatCode="General"/>
      <fill>
        <patternFill patternType="none">
          <fgColor indexed="64"/>
          <bgColor theme="0"/>
        </patternFill>
      </fill>
      <alignment horizontal="left" vertical="center" textRotation="0" wrapText="1" indent="1"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indent="0" justifyLastLine="0" shrinkToFit="0" readingOrder="0"/>
      <border diagonalUp="0" diagonalDown="0">
        <left style="thin">
          <color theme="0" tint="-0.14993743705557422"/>
        </left>
        <right/>
        <top/>
        <bottom/>
        <vertical style="thin">
          <color theme="0" tint="-0.14993743705557422"/>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indent="0"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indent="0"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b/>
        <i val="0"/>
        <strike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right style="thin">
          <color theme="0" tint="-0.14993743705557422"/>
        </right>
        <top/>
        <bottom/>
        <vertical style="thin">
          <color theme="0" tint="-0.14993743705557422"/>
        </vertical>
        <horizontal/>
      </border>
    </dxf>
    <dxf>
      <font>
        <strike val="0"/>
        <outline val="0"/>
        <shadow val="0"/>
        <u val="none"/>
        <vertAlign val="baseline"/>
        <sz val="12"/>
        <color theme="1"/>
        <name val="Calibri"/>
        <family val="2"/>
        <scheme val="minor"/>
      </font>
      <fill>
        <patternFill>
          <fgColor indexed="64"/>
          <bgColor theme="0"/>
        </patternFill>
      </fill>
      <alignment horizontal="left" vertical="center" textRotation="0" indent="1" justifyLastLine="0" shrinkToFit="0" readingOrder="0"/>
      <border diagonalUp="0" diagonalDown="0">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border>
        <top style="thin">
          <color theme="0" tint="-0.14993743705557422"/>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style="thin">
          <color theme="0" tint="-0.14993743705557422"/>
        </horizontal>
      </border>
    </dxf>
    <dxf>
      <font>
        <b val="0"/>
        <i val="0"/>
        <color rgb="FFC00000"/>
      </font>
    </dxf>
    <dxf>
      <font>
        <b val="0"/>
        <i val="0"/>
        <color rgb="FFC00000"/>
      </font>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TableStyleMedium2" defaultPivotStyle="PivotStyleLight16">
    <tableStyle name="ActualMonthlyIncome" pivot="0" count="3" xr9:uid="{00000000-0011-0000-FFFF-FFFF00000000}">
      <tableStyleElement type="wholeTable" dxfId="185"/>
      <tableStyleElement type="headerRow" dxfId="184"/>
      <tableStyleElement type="firstColumn" dxfId="183"/>
    </tableStyle>
    <tableStyle name="Monthly Family Budget" pivot="0" count="4" xr9:uid="{00000000-0011-0000-FFFF-FFFF01000000}">
      <tableStyleElement type="wholeTable" dxfId="182"/>
      <tableStyleElement type="headerRow" dxfId="181"/>
      <tableStyleElement type="totalRow" dxfId="180"/>
      <tableStyleElement type="firstRowStripe" dxfId="17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techguruplus.com/tally_erp_9_all_shortcut_keys_60_shortcut_keys_of_tally_erp_9/" TargetMode="External"/><Relationship Id="rId13" Type="http://schemas.openxmlformats.org/officeDocument/2006/relationships/hyperlink" Target="https://www.youtube.com/watch?v=nzmzNT_PKP0&amp;t" TargetMode="External"/><Relationship Id="rId18" Type="http://schemas.openxmlformats.org/officeDocument/2006/relationships/hyperlink" Target="https://www.instagram.com/TechGuruPlus/" TargetMode="External"/><Relationship Id="rId26" Type="http://schemas.openxmlformats.org/officeDocument/2006/relationships/hyperlink" Target="https://www.youtube.com/TechGuruPlusIndia" TargetMode="External"/><Relationship Id="rId3" Type="http://schemas.openxmlformats.org/officeDocument/2006/relationships/hyperlink" Target="https://techguruplus.com/proforma-invoice/" TargetMode="External"/><Relationship Id="rId21" Type="http://schemas.openxmlformats.org/officeDocument/2006/relationships/image" Target="../media/image4.png"/><Relationship Id="rId7" Type="http://schemas.openxmlformats.org/officeDocument/2006/relationships/hyperlink" Target="https://techguruplus.com/shortcuts-microsoft-word-191-shortcut-keys/" TargetMode="External"/><Relationship Id="rId12" Type="http://schemas.openxmlformats.org/officeDocument/2006/relationships/hyperlink" Target="https://www.youtube.com/watch?v=Z7AeDMuBUuQ" TargetMode="External"/><Relationship Id="rId17" Type="http://schemas.openxmlformats.org/officeDocument/2006/relationships/hyperlink" Target="https://www.youtube.com/watch?v=iNRt3BCtYVw&amp;t" TargetMode="External"/><Relationship Id="rId25" Type="http://schemas.openxmlformats.org/officeDocument/2006/relationships/image" Target="../media/image7.png"/><Relationship Id="rId2" Type="http://schemas.openxmlformats.org/officeDocument/2006/relationships/hyperlink" Target="https://techguruplus.com/quotation-format/" TargetMode="External"/><Relationship Id="rId16" Type="http://schemas.openxmlformats.org/officeDocument/2006/relationships/hyperlink" Target="https://www.youtube.com/watch?v=Z-xu-qAh81s" TargetMode="External"/><Relationship Id="rId20" Type="http://schemas.openxmlformats.org/officeDocument/2006/relationships/image" Target="../media/image3.png"/><Relationship Id="rId29" Type="http://schemas.openxmlformats.org/officeDocument/2006/relationships/hyperlink" Target="https://techguruplus.com/salary-slip-format-in-excel" TargetMode="External"/><Relationship Id="rId1" Type="http://schemas.openxmlformats.org/officeDocument/2006/relationships/hyperlink" Target="https://techguruplus.com/download-top-30-invoice-format-in-excel-xls/" TargetMode="External"/><Relationship Id="rId6" Type="http://schemas.openxmlformats.org/officeDocument/2006/relationships/hyperlink" Target="https://techguruplus.com/excel-shortcut-keys/" TargetMode="External"/><Relationship Id="rId11" Type="http://schemas.openxmlformats.org/officeDocument/2006/relationships/hyperlink" Target="https://techguruplus.com/mac-shortcuts-keys-155-mac-keyboard-shortcuts/" TargetMode="External"/><Relationship Id="rId24" Type="http://schemas.openxmlformats.org/officeDocument/2006/relationships/image" Target="../media/image6.png"/><Relationship Id="rId5" Type="http://schemas.openxmlformats.org/officeDocument/2006/relationships/hyperlink" Target="https://techguruplus.com/tdl" TargetMode="External"/><Relationship Id="rId15" Type="http://schemas.openxmlformats.org/officeDocument/2006/relationships/hyperlink" Target="https://www.youtube.com/watch?v=KghFtd_H2lw&amp;t" TargetMode="External"/><Relationship Id="rId23" Type="http://schemas.openxmlformats.org/officeDocument/2006/relationships/image" Target="../media/image5.png"/><Relationship Id="rId28" Type="http://schemas.openxmlformats.org/officeDocument/2006/relationships/hyperlink" Target="https://www.facebook.com/TechGuruPlusIndia" TargetMode="External"/><Relationship Id="rId10" Type="http://schemas.openxmlformats.org/officeDocument/2006/relationships/hyperlink" Target="https://techguruplus.com/shortcuts-for-run-command-and-command-prompt/" TargetMode="External"/><Relationship Id="rId19" Type="http://schemas.openxmlformats.org/officeDocument/2006/relationships/hyperlink" Target="https://www.youtube.com/watch?v=rP3y8jM2Eic&amp;list=PLAZbpmhZaCGfPYOe9ASCiS5cFSgnHYjmr" TargetMode="External"/><Relationship Id="rId31" Type="http://schemas.openxmlformats.org/officeDocument/2006/relationships/hyperlink" Target="https://techguruplus.com/attendance-format-in-excel/" TargetMode="External"/><Relationship Id="rId4" Type="http://schemas.openxmlformats.org/officeDocument/2006/relationships/hyperlink" Target="https://techguruplus.com/powerpoint-templates-ppt/" TargetMode="External"/><Relationship Id="rId9" Type="http://schemas.openxmlformats.org/officeDocument/2006/relationships/hyperlink" Target="https://techguruplus.com/top-20-google-chrome-shortcut-keys/" TargetMode="External"/><Relationship Id="rId14" Type="http://schemas.openxmlformats.org/officeDocument/2006/relationships/hyperlink" Target="https://www.youtube.com/watch?v=KakZ-Ihi8lM" TargetMode="External"/><Relationship Id="rId22" Type="http://schemas.openxmlformats.org/officeDocument/2006/relationships/hyperlink" Target="https://facebook.com/groups/ExcelExpertGroup/" TargetMode="External"/><Relationship Id="rId27" Type="http://schemas.openxmlformats.org/officeDocument/2006/relationships/hyperlink" Target="https://www.linkedin.com/in/NazimKhaan" TargetMode="External"/><Relationship Id="rId30" Type="http://schemas.openxmlformats.org/officeDocument/2006/relationships/hyperlink" Target="https://techguruplus.com/windows-10-shortcut-key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222077</xdr:rowOff>
    </xdr:from>
    <xdr:to>
      <xdr:col>1</xdr:col>
      <xdr:colOff>731520</xdr:colOff>
      <xdr:row>1</xdr:row>
      <xdr:rowOff>953597</xdr:rowOff>
    </xdr:to>
    <xdr:pic>
      <xdr:nvPicPr>
        <xdr:cNvPr id="4" name="Graphic 3" descr="Family with two children">
          <a:extLst>
            <a:ext uri="{FF2B5EF4-FFF2-40B4-BE49-F238E27FC236}">
              <a16:creationId xmlns:a16="http://schemas.microsoft.com/office/drawing/2014/main" id="{993BEB2B-8E77-474E-A0D1-B040AAD68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69571" y="473810"/>
          <a:ext cx="731520"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76200</xdr:rowOff>
    </xdr:from>
    <xdr:to>
      <xdr:col>6</xdr:col>
      <xdr:colOff>57150</xdr:colOff>
      <xdr:row>5</xdr:row>
      <xdr:rowOff>171450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17AADA4-0F63-4DD5-AEF8-9CC877A91EB1}"/>
            </a:ext>
          </a:extLst>
        </xdr:cNvPr>
        <xdr:cNvSpPr/>
      </xdr:nvSpPr>
      <xdr:spPr>
        <a:xfrm>
          <a:off x="457200" y="1057275"/>
          <a:ext cx="249555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Invoice Format</a:t>
          </a:r>
        </a:p>
      </xdr:txBody>
    </xdr:sp>
    <xdr:clientData/>
  </xdr:twoCellAnchor>
  <xdr:twoCellAnchor>
    <xdr:from>
      <xdr:col>2</xdr:col>
      <xdr:colOff>4763</xdr:colOff>
      <xdr:row>7</xdr:row>
      <xdr:rowOff>28575</xdr:rowOff>
    </xdr:from>
    <xdr:to>
      <xdr:col>6</xdr:col>
      <xdr:colOff>52388</xdr:colOff>
      <xdr:row>8</xdr:row>
      <xdr:rowOff>123825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59A62FD2-EB32-4370-B99C-94013DF06C13}"/>
            </a:ext>
          </a:extLst>
        </xdr:cNvPr>
        <xdr:cNvSpPr/>
      </xdr:nvSpPr>
      <xdr:spPr>
        <a:xfrm>
          <a:off x="461963" y="1581150"/>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Quotation Format</a:t>
          </a:r>
        </a:p>
      </xdr:txBody>
    </xdr:sp>
    <xdr:clientData/>
  </xdr:twoCellAnchor>
  <xdr:twoCellAnchor>
    <xdr:from>
      <xdr:col>2</xdr:col>
      <xdr:colOff>4763</xdr:colOff>
      <xdr:row>9</xdr:row>
      <xdr:rowOff>171450</xdr:rowOff>
    </xdr:from>
    <xdr:to>
      <xdr:col>6</xdr:col>
      <xdr:colOff>52388</xdr:colOff>
      <xdr:row>11</xdr:row>
      <xdr:rowOff>76200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F13A4F2A-AEEE-4E91-8A38-BFC7E3EFDDCE}"/>
            </a:ext>
          </a:extLst>
        </xdr:cNvPr>
        <xdr:cNvSpPr/>
      </xdr:nvSpPr>
      <xdr:spPr>
        <a:xfrm>
          <a:off x="461963" y="2105025"/>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Proforma Invoice</a:t>
          </a:r>
          <a:r>
            <a:rPr lang="en-IN" sz="1100" b="1" baseline="0">
              <a:solidFill>
                <a:schemeClr val="bg1"/>
              </a:solidFill>
            </a:rPr>
            <a:t> </a:t>
          </a:r>
          <a:r>
            <a:rPr lang="en-IN" sz="1100" b="1">
              <a:solidFill>
                <a:schemeClr val="bg1"/>
              </a:solidFill>
            </a:rPr>
            <a:t>Format</a:t>
          </a:r>
        </a:p>
      </xdr:txBody>
    </xdr:sp>
    <xdr:clientData/>
  </xdr:twoCellAnchor>
  <xdr:twoCellAnchor>
    <xdr:from>
      <xdr:col>2</xdr:col>
      <xdr:colOff>23813</xdr:colOff>
      <xdr:row>12</xdr:row>
      <xdr:rowOff>133350</xdr:rowOff>
    </xdr:from>
    <xdr:to>
      <xdr:col>6</xdr:col>
      <xdr:colOff>33338</xdr:colOff>
      <xdr:row>14</xdr:row>
      <xdr:rowOff>38100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1ED4DAA7-06BD-410B-B380-DA03002FAF61}"/>
            </a:ext>
          </a:extLst>
        </xdr:cNvPr>
        <xdr:cNvSpPr/>
      </xdr:nvSpPr>
      <xdr:spPr>
        <a:xfrm>
          <a:off x="481013" y="2638425"/>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Powerpoint Templates</a:t>
          </a:r>
        </a:p>
      </xdr:txBody>
    </xdr:sp>
    <xdr:clientData/>
  </xdr:twoCellAnchor>
  <xdr:twoCellAnchor>
    <xdr:from>
      <xdr:col>2</xdr:col>
      <xdr:colOff>23813</xdr:colOff>
      <xdr:row>15</xdr:row>
      <xdr:rowOff>95250</xdr:rowOff>
    </xdr:from>
    <xdr:to>
      <xdr:col>6</xdr:col>
      <xdr:colOff>33338</xdr:colOff>
      <xdr:row>17</xdr:row>
      <xdr:rowOff>0</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BC7E2913-DD60-4569-A804-D120D80C9DD8}"/>
            </a:ext>
          </a:extLst>
        </xdr:cNvPr>
        <xdr:cNvSpPr/>
      </xdr:nvSpPr>
      <xdr:spPr>
        <a:xfrm>
          <a:off x="481013" y="3171825"/>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Tally TDL</a:t>
          </a:r>
          <a:r>
            <a:rPr lang="en-IN" sz="1100" b="1" baseline="0">
              <a:solidFill>
                <a:schemeClr val="bg1"/>
              </a:solidFill>
            </a:rPr>
            <a:t> Files</a:t>
          </a:r>
          <a:endParaRPr lang="en-IN" sz="1100" b="1">
            <a:solidFill>
              <a:schemeClr val="bg1"/>
            </a:solidFill>
          </a:endParaRPr>
        </a:p>
      </xdr:txBody>
    </xdr:sp>
    <xdr:clientData/>
  </xdr:twoCellAnchor>
  <xdr:twoCellAnchor>
    <xdr:from>
      <xdr:col>9</xdr:col>
      <xdr:colOff>0</xdr:colOff>
      <xdr:row>4</xdr:row>
      <xdr:rowOff>76200</xdr:rowOff>
    </xdr:from>
    <xdr:to>
      <xdr:col>13</xdr:col>
      <xdr:colOff>57150</xdr:colOff>
      <xdr:row>5</xdr:row>
      <xdr:rowOff>171450</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2B025FF5-58F2-400A-8386-41CE56EDAD92}"/>
            </a:ext>
          </a:extLst>
        </xdr:cNvPr>
        <xdr:cNvSpPr/>
      </xdr:nvSpPr>
      <xdr:spPr>
        <a:xfrm>
          <a:off x="3705225" y="1057275"/>
          <a:ext cx="249555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Excel</a:t>
          </a:r>
          <a:r>
            <a:rPr lang="en-IN" sz="1100" b="1" baseline="0">
              <a:solidFill>
                <a:sysClr val="windowText" lastClr="000000"/>
              </a:solidFill>
            </a:rPr>
            <a:t> Shortcut Keys</a:t>
          </a:r>
          <a:endParaRPr lang="en-IN" sz="1100" b="1">
            <a:solidFill>
              <a:sysClr val="windowText" lastClr="000000"/>
            </a:solidFill>
          </a:endParaRPr>
        </a:p>
      </xdr:txBody>
    </xdr:sp>
    <xdr:clientData/>
  </xdr:twoCellAnchor>
  <xdr:twoCellAnchor>
    <xdr:from>
      <xdr:col>9</xdr:col>
      <xdr:colOff>4763</xdr:colOff>
      <xdr:row>7</xdr:row>
      <xdr:rowOff>28575</xdr:rowOff>
    </xdr:from>
    <xdr:to>
      <xdr:col>13</xdr:col>
      <xdr:colOff>52388</xdr:colOff>
      <xdr:row>8</xdr:row>
      <xdr:rowOff>123825</xdr:rowOff>
    </xdr:to>
    <xdr:sp macro="" textlink="">
      <xdr:nvSpPr>
        <xdr:cNvPr id="8" name="Rectangle: Rounded Corners 7">
          <a:hlinkClick xmlns:r="http://schemas.openxmlformats.org/officeDocument/2006/relationships" r:id="rId7"/>
          <a:extLst>
            <a:ext uri="{FF2B5EF4-FFF2-40B4-BE49-F238E27FC236}">
              <a16:creationId xmlns:a16="http://schemas.microsoft.com/office/drawing/2014/main" id="{A759D09E-2818-4919-AE99-05F919B6B345}"/>
            </a:ext>
          </a:extLst>
        </xdr:cNvPr>
        <xdr:cNvSpPr/>
      </xdr:nvSpPr>
      <xdr:spPr>
        <a:xfrm>
          <a:off x="3709988" y="1581150"/>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Word </a:t>
          </a:r>
          <a:r>
            <a:rPr lang="en-IN" sz="1100" b="1" baseline="0">
              <a:solidFill>
                <a:sysClr val="windowText" lastClr="000000"/>
              </a:solidFill>
              <a:effectLst/>
              <a:latin typeface="+mn-lt"/>
              <a:ea typeface="+mn-ea"/>
              <a:cs typeface="+mn-cs"/>
            </a:rPr>
            <a:t>Shortcut Keys</a:t>
          </a:r>
          <a:endParaRPr lang="en-IN">
            <a:solidFill>
              <a:sysClr val="windowText" lastClr="000000"/>
            </a:solidFill>
            <a:effectLst/>
          </a:endParaRPr>
        </a:p>
      </xdr:txBody>
    </xdr:sp>
    <xdr:clientData/>
  </xdr:twoCellAnchor>
  <xdr:twoCellAnchor>
    <xdr:from>
      <xdr:col>9</xdr:col>
      <xdr:colOff>4763</xdr:colOff>
      <xdr:row>9</xdr:row>
      <xdr:rowOff>171450</xdr:rowOff>
    </xdr:from>
    <xdr:to>
      <xdr:col>13</xdr:col>
      <xdr:colOff>52388</xdr:colOff>
      <xdr:row>11</xdr:row>
      <xdr:rowOff>76200</xdr:rowOff>
    </xdr:to>
    <xdr:sp macro="" textlink="">
      <xdr:nvSpPr>
        <xdr:cNvPr id="9" name="Rectangle: Rounded Corners 8">
          <a:hlinkClick xmlns:r="http://schemas.openxmlformats.org/officeDocument/2006/relationships" r:id="rId8"/>
          <a:extLst>
            <a:ext uri="{FF2B5EF4-FFF2-40B4-BE49-F238E27FC236}">
              <a16:creationId xmlns:a16="http://schemas.microsoft.com/office/drawing/2014/main" id="{8B3BD9AB-BCE4-4C11-9921-C616D06F1102}"/>
            </a:ext>
          </a:extLst>
        </xdr:cNvPr>
        <xdr:cNvSpPr/>
      </xdr:nvSpPr>
      <xdr:spPr>
        <a:xfrm>
          <a:off x="3709988" y="2105025"/>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Tally</a:t>
          </a:r>
          <a:r>
            <a:rPr lang="en-IN" sz="1100" b="1" baseline="0">
              <a:solidFill>
                <a:sysClr val="windowText" lastClr="000000"/>
              </a:solidFill>
              <a:effectLst/>
              <a:latin typeface="+mn-lt"/>
              <a:ea typeface="+mn-ea"/>
              <a:cs typeface="+mn-cs"/>
            </a:rPr>
            <a:t> Shortcut Keys</a:t>
          </a:r>
          <a:endParaRPr lang="en-IN">
            <a:solidFill>
              <a:sysClr val="windowText" lastClr="000000"/>
            </a:solidFill>
            <a:effectLst/>
          </a:endParaRPr>
        </a:p>
      </xdr:txBody>
    </xdr:sp>
    <xdr:clientData/>
  </xdr:twoCellAnchor>
  <xdr:twoCellAnchor>
    <xdr:from>
      <xdr:col>9</xdr:col>
      <xdr:colOff>23813</xdr:colOff>
      <xdr:row>12</xdr:row>
      <xdr:rowOff>133350</xdr:rowOff>
    </xdr:from>
    <xdr:to>
      <xdr:col>13</xdr:col>
      <xdr:colOff>33338</xdr:colOff>
      <xdr:row>14</xdr:row>
      <xdr:rowOff>38100</xdr:rowOff>
    </xdr:to>
    <xdr:sp macro="" textlink="">
      <xdr:nvSpPr>
        <xdr:cNvPr id="10" name="Rectangle: Rounded Corners 9">
          <a:hlinkClick xmlns:r="http://schemas.openxmlformats.org/officeDocument/2006/relationships" r:id="rId9"/>
          <a:extLst>
            <a:ext uri="{FF2B5EF4-FFF2-40B4-BE49-F238E27FC236}">
              <a16:creationId xmlns:a16="http://schemas.microsoft.com/office/drawing/2014/main" id="{D5C5BF64-82EA-4FB8-9048-9B64B450E5F6}"/>
            </a:ext>
          </a:extLst>
        </xdr:cNvPr>
        <xdr:cNvSpPr/>
      </xdr:nvSpPr>
      <xdr:spPr>
        <a:xfrm>
          <a:off x="3729038" y="2638425"/>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Chrome</a:t>
          </a:r>
          <a:r>
            <a:rPr lang="en-IN" sz="1100" b="1" baseline="0">
              <a:solidFill>
                <a:sysClr val="windowText" lastClr="000000"/>
              </a:solidFill>
            </a:rPr>
            <a:t> Hidden Shortcut Keys</a:t>
          </a:r>
          <a:endParaRPr lang="en-IN" sz="1100" b="1">
            <a:solidFill>
              <a:sysClr val="windowText" lastClr="000000"/>
            </a:solidFill>
          </a:endParaRPr>
        </a:p>
      </xdr:txBody>
    </xdr:sp>
    <xdr:clientData/>
  </xdr:twoCellAnchor>
  <xdr:twoCellAnchor>
    <xdr:from>
      <xdr:col>9</xdr:col>
      <xdr:colOff>23813</xdr:colOff>
      <xdr:row>15</xdr:row>
      <xdr:rowOff>95250</xdr:rowOff>
    </xdr:from>
    <xdr:to>
      <xdr:col>13</xdr:col>
      <xdr:colOff>33338</xdr:colOff>
      <xdr:row>17</xdr:row>
      <xdr:rowOff>0</xdr:rowOff>
    </xdr:to>
    <xdr:sp macro="" textlink="">
      <xdr:nvSpPr>
        <xdr:cNvPr id="11" name="Rectangle: Rounded Corners 10">
          <a:hlinkClick xmlns:r="http://schemas.openxmlformats.org/officeDocument/2006/relationships" r:id="rId10"/>
          <a:extLst>
            <a:ext uri="{FF2B5EF4-FFF2-40B4-BE49-F238E27FC236}">
              <a16:creationId xmlns:a16="http://schemas.microsoft.com/office/drawing/2014/main" id="{232EB0E7-242F-4D36-9FF3-3625B7F1F997}"/>
            </a:ext>
          </a:extLst>
        </xdr:cNvPr>
        <xdr:cNvSpPr/>
      </xdr:nvSpPr>
      <xdr:spPr>
        <a:xfrm>
          <a:off x="3729038" y="3171825"/>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Windows Shortcut Keys</a:t>
          </a:r>
        </a:p>
      </xdr:txBody>
    </xdr:sp>
    <xdr:clientData/>
  </xdr:twoCellAnchor>
  <xdr:twoCellAnchor>
    <xdr:from>
      <xdr:col>9</xdr:col>
      <xdr:colOff>14288</xdr:colOff>
      <xdr:row>18</xdr:row>
      <xdr:rowOff>19050</xdr:rowOff>
    </xdr:from>
    <xdr:to>
      <xdr:col>13</xdr:col>
      <xdr:colOff>42863</xdr:colOff>
      <xdr:row>19</xdr:row>
      <xdr:rowOff>114300</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35DE9126-8C0D-4636-87CF-E7F3E94D7BC1}"/>
            </a:ext>
          </a:extLst>
        </xdr:cNvPr>
        <xdr:cNvSpPr/>
      </xdr:nvSpPr>
      <xdr:spPr>
        <a:xfrm>
          <a:off x="3719513" y="3667125"/>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MAC Shortcut Keys</a:t>
          </a:r>
        </a:p>
      </xdr:txBody>
    </xdr:sp>
    <xdr:clientData/>
  </xdr:twoCellAnchor>
  <xdr:twoCellAnchor>
    <xdr:from>
      <xdr:col>15</xdr:col>
      <xdr:colOff>219075</xdr:colOff>
      <xdr:row>4</xdr:row>
      <xdr:rowOff>76200</xdr:rowOff>
    </xdr:from>
    <xdr:to>
      <xdr:col>20</xdr:col>
      <xdr:colOff>28575</xdr:colOff>
      <xdr:row>5</xdr:row>
      <xdr:rowOff>171450</xdr:rowOff>
    </xdr:to>
    <xdr:sp macro="" textlink="">
      <xdr:nvSpPr>
        <xdr:cNvPr id="13" name="Rectangle: Rounded Corners 12">
          <a:hlinkClick xmlns:r="http://schemas.openxmlformats.org/officeDocument/2006/relationships" r:id="rId12"/>
          <a:extLst>
            <a:ext uri="{FF2B5EF4-FFF2-40B4-BE49-F238E27FC236}">
              <a16:creationId xmlns:a16="http://schemas.microsoft.com/office/drawing/2014/main" id="{0F72E4EB-B377-4235-AB47-C5535097346A}"/>
            </a:ext>
          </a:extLst>
        </xdr:cNvPr>
        <xdr:cNvSpPr/>
      </xdr:nvSpPr>
      <xdr:spPr>
        <a:xfrm>
          <a:off x="6924675" y="1057275"/>
          <a:ext cx="249555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Vlookup</a:t>
          </a:r>
          <a:r>
            <a:rPr lang="en-IN" sz="1100" b="1" baseline="0">
              <a:solidFill>
                <a:sysClr val="windowText" lastClr="000000"/>
              </a:solidFill>
            </a:rPr>
            <a:t> &amp; Hlookup</a:t>
          </a:r>
          <a:endParaRPr lang="en-IN" sz="1100" b="1">
            <a:solidFill>
              <a:sysClr val="windowText" lastClr="000000"/>
            </a:solidFill>
          </a:endParaRPr>
        </a:p>
      </xdr:txBody>
    </xdr:sp>
    <xdr:clientData/>
  </xdr:twoCellAnchor>
  <xdr:twoCellAnchor>
    <xdr:from>
      <xdr:col>15</xdr:col>
      <xdr:colOff>223838</xdr:colOff>
      <xdr:row>7</xdr:row>
      <xdr:rowOff>28575</xdr:rowOff>
    </xdr:from>
    <xdr:to>
      <xdr:col>20</xdr:col>
      <xdr:colOff>23813</xdr:colOff>
      <xdr:row>8</xdr:row>
      <xdr:rowOff>123825</xdr:rowOff>
    </xdr:to>
    <xdr:sp macro="" textlink="">
      <xdr:nvSpPr>
        <xdr:cNvPr id="14" name="Rectangle: Rounded Corners 13">
          <a:hlinkClick xmlns:r="http://schemas.openxmlformats.org/officeDocument/2006/relationships" r:id="rId13"/>
          <a:extLst>
            <a:ext uri="{FF2B5EF4-FFF2-40B4-BE49-F238E27FC236}">
              <a16:creationId xmlns:a16="http://schemas.microsoft.com/office/drawing/2014/main" id="{9D1FD8FE-DCF1-45C4-A57D-CCB5FBE18740}"/>
            </a:ext>
          </a:extLst>
        </xdr:cNvPr>
        <xdr:cNvSpPr/>
      </xdr:nvSpPr>
      <xdr:spPr>
        <a:xfrm>
          <a:off x="6929438" y="1581150"/>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b="1">
              <a:solidFill>
                <a:sysClr val="windowText" lastClr="000000"/>
              </a:solidFill>
              <a:effectLst/>
            </a:rPr>
            <a:t>MIS Report</a:t>
          </a:r>
          <a:r>
            <a:rPr lang="en-IN" b="1" baseline="0">
              <a:solidFill>
                <a:sysClr val="windowText" lastClr="000000"/>
              </a:solidFill>
              <a:effectLst/>
            </a:rPr>
            <a:t> </a:t>
          </a:r>
          <a:endParaRPr lang="en-IN" b="1">
            <a:solidFill>
              <a:sysClr val="windowText" lastClr="000000"/>
            </a:solidFill>
            <a:effectLst/>
          </a:endParaRPr>
        </a:p>
      </xdr:txBody>
    </xdr:sp>
    <xdr:clientData/>
  </xdr:twoCellAnchor>
  <xdr:twoCellAnchor>
    <xdr:from>
      <xdr:col>15</xdr:col>
      <xdr:colOff>223838</xdr:colOff>
      <xdr:row>9</xdr:row>
      <xdr:rowOff>171450</xdr:rowOff>
    </xdr:from>
    <xdr:to>
      <xdr:col>20</xdr:col>
      <xdr:colOff>23813</xdr:colOff>
      <xdr:row>11</xdr:row>
      <xdr:rowOff>76200</xdr:rowOff>
    </xdr:to>
    <xdr:sp macro="" textlink="">
      <xdr:nvSpPr>
        <xdr:cNvPr id="15" name="Rectangle: Rounded Corners 14">
          <a:hlinkClick xmlns:r="http://schemas.openxmlformats.org/officeDocument/2006/relationships" r:id="rId14"/>
          <a:extLst>
            <a:ext uri="{FF2B5EF4-FFF2-40B4-BE49-F238E27FC236}">
              <a16:creationId xmlns:a16="http://schemas.microsoft.com/office/drawing/2014/main" id="{BF5ACE0D-000D-413E-AE19-7093EFB84337}"/>
            </a:ext>
          </a:extLst>
        </xdr:cNvPr>
        <xdr:cNvSpPr/>
      </xdr:nvSpPr>
      <xdr:spPr>
        <a:xfrm>
          <a:off x="6929438" y="2105025"/>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baseline="0">
              <a:solidFill>
                <a:sysClr val="windowText" lastClr="000000"/>
              </a:solidFill>
              <a:effectLst/>
              <a:latin typeface="+mn-lt"/>
              <a:ea typeface="+mn-ea"/>
              <a:cs typeface="+mn-cs"/>
            </a:rPr>
            <a:t> Macros in Excel</a:t>
          </a:r>
          <a:endParaRPr lang="en-IN">
            <a:solidFill>
              <a:sysClr val="windowText" lastClr="000000"/>
            </a:solidFill>
            <a:effectLst/>
          </a:endParaRPr>
        </a:p>
      </xdr:txBody>
    </xdr:sp>
    <xdr:clientData/>
  </xdr:twoCellAnchor>
  <xdr:twoCellAnchor>
    <xdr:from>
      <xdr:col>15</xdr:col>
      <xdr:colOff>242888</xdr:colOff>
      <xdr:row>12</xdr:row>
      <xdr:rowOff>133350</xdr:rowOff>
    </xdr:from>
    <xdr:to>
      <xdr:col>20</xdr:col>
      <xdr:colOff>4763</xdr:colOff>
      <xdr:row>14</xdr:row>
      <xdr:rowOff>38100</xdr:rowOff>
    </xdr:to>
    <xdr:sp macro="" textlink="">
      <xdr:nvSpPr>
        <xdr:cNvPr id="16" name="Rectangle: Rounded Corners 15">
          <a:hlinkClick xmlns:r="http://schemas.openxmlformats.org/officeDocument/2006/relationships" r:id="rId15"/>
          <a:extLst>
            <a:ext uri="{FF2B5EF4-FFF2-40B4-BE49-F238E27FC236}">
              <a16:creationId xmlns:a16="http://schemas.microsoft.com/office/drawing/2014/main" id="{0EA26536-DB40-49B4-A705-AAF058D3598F}"/>
            </a:ext>
          </a:extLst>
        </xdr:cNvPr>
        <xdr:cNvSpPr/>
      </xdr:nvSpPr>
      <xdr:spPr>
        <a:xfrm>
          <a:off x="6948488" y="2638425"/>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Stock Management Software</a:t>
          </a:r>
        </a:p>
      </xdr:txBody>
    </xdr:sp>
    <xdr:clientData/>
  </xdr:twoCellAnchor>
  <xdr:twoCellAnchor>
    <xdr:from>
      <xdr:col>15</xdr:col>
      <xdr:colOff>242888</xdr:colOff>
      <xdr:row>15</xdr:row>
      <xdr:rowOff>95250</xdr:rowOff>
    </xdr:from>
    <xdr:to>
      <xdr:col>20</xdr:col>
      <xdr:colOff>4763</xdr:colOff>
      <xdr:row>17</xdr:row>
      <xdr:rowOff>0</xdr:rowOff>
    </xdr:to>
    <xdr:sp macro="" textlink="">
      <xdr:nvSpPr>
        <xdr:cNvPr id="17" name="Rectangle: Rounded Corners 16">
          <a:hlinkClick xmlns:r="http://schemas.openxmlformats.org/officeDocument/2006/relationships" r:id="rId16"/>
          <a:extLst>
            <a:ext uri="{FF2B5EF4-FFF2-40B4-BE49-F238E27FC236}">
              <a16:creationId xmlns:a16="http://schemas.microsoft.com/office/drawing/2014/main" id="{F0D58065-28A1-49D8-8E16-E1DC10D7524E}"/>
            </a:ext>
          </a:extLst>
        </xdr:cNvPr>
        <xdr:cNvSpPr/>
      </xdr:nvSpPr>
      <xdr:spPr>
        <a:xfrm>
          <a:off x="6948488" y="3171825"/>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Pivot Table</a:t>
          </a:r>
        </a:p>
      </xdr:txBody>
    </xdr:sp>
    <xdr:clientData/>
  </xdr:twoCellAnchor>
  <xdr:twoCellAnchor>
    <xdr:from>
      <xdr:col>15</xdr:col>
      <xdr:colOff>233363</xdr:colOff>
      <xdr:row>18</xdr:row>
      <xdr:rowOff>19050</xdr:rowOff>
    </xdr:from>
    <xdr:to>
      <xdr:col>20</xdr:col>
      <xdr:colOff>14288</xdr:colOff>
      <xdr:row>19</xdr:row>
      <xdr:rowOff>114300</xdr:rowOff>
    </xdr:to>
    <xdr:sp macro="" textlink="">
      <xdr:nvSpPr>
        <xdr:cNvPr id="18" name="Rectangle: Rounded Corners 17">
          <a:hlinkClick xmlns:r="http://schemas.openxmlformats.org/officeDocument/2006/relationships" r:id="rId17"/>
          <a:extLst>
            <a:ext uri="{FF2B5EF4-FFF2-40B4-BE49-F238E27FC236}">
              <a16:creationId xmlns:a16="http://schemas.microsoft.com/office/drawing/2014/main" id="{752F7C1C-3BEF-4923-AFB8-B3229B8936C2}"/>
            </a:ext>
          </a:extLst>
        </xdr:cNvPr>
        <xdr:cNvSpPr/>
      </xdr:nvSpPr>
      <xdr:spPr>
        <a:xfrm>
          <a:off x="6938963" y="3667125"/>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Nested</a:t>
          </a:r>
          <a:r>
            <a:rPr lang="en-IN" sz="1100" b="1" baseline="0">
              <a:solidFill>
                <a:sysClr val="windowText" lastClr="000000"/>
              </a:solidFill>
            </a:rPr>
            <a:t> if Formula</a:t>
          </a:r>
          <a:endParaRPr lang="en-IN" sz="1100" b="1">
            <a:solidFill>
              <a:sysClr val="windowText" lastClr="000000"/>
            </a:solidFill>
          </a:endParaRPr>
        </a:p>
      </xdr:txBody>
    </xdr:sp>
    <xdr:clientData/>
  </xdr:twoCellAnchor>
  <xdr:twoCellAnchor>
    <xdr:from>
      <xdr:col>23</xdr:col>
      <xdr:colOff>542925</xdr:colOff>
      <xdr:row>4</xdr:row>
      <xdr:rowOff>142875</xdr:rowOff>
    </xdr:from>
    <xdr:to>
      <xdr:col>27</xdr:col>
      <xdr:colOff>47625</xdr:colOff>
      <xdr:row>6</xdr:row>
      <xdr:rowOff>47625</xdr:rowOff>
    </xdr:to>
    <xdr:sp macro="" textlink="">
      <xdr:nvSpPr>
        <xdr:cNvPr id="19" name="Rectangle: Rounded Corners 18">
          <a:hlinkClick xmlns:r="http://schemas.openxmlformats.org/officeDocument/2006/relationships" r:id="rId18"/>
          <a:extLst>
            <a:ext uri="{FF2B5EF4-FFF2-40B4-BE49-F238E27FC236}">
              <a16:creationId xmlns:a16="http://schemas.microsoft.com/office/drawing/2014/main" id="{E1C2B06B-4512-49B1-81FF-D7087C3BE1A7}"/>
            </a:ext>
          </a:extLst>
        </xdr:cNvPr>
        <xdr:cNvSpPr/>
      </xdr:nvSpPr>
      <xdr:spPr>
        <a:xfrm>
          <a:off x="10744200" y="1123950"/>
          <a:ext cx="194310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Instagram</a:t>
          </a:r>
        </a:p>
      </xdr:txBody>
    </xdr:sp>
    <xdr:clientData/>
  </xdr:twoCellAnchor>
  <xdr:twoCellAnchor>
    <xdr:from>
      <xdr:col>15</xdr:col>
      <xdr:colOff>233363</xdr:colOff>
      <xdr:row>20</xdr:row>
      <xdr:rowOff>123825</xdr:rowOff>
    </xdr:from>
    <xdr:to>
      <xdr:col>20</xdr:col>
      <xdr:colOff>14288</xdr:colOff>
      <xdr:row>22</xdr:row>
      <xdr:rowOff>28575</xdr:rowOff>
    </xdr:to>
    <xdr:sp macro="" textlink="">
      <xdr:nvSpPr>
        <xdr:cNvPr id="20" name="Rectangle: Rounded Corners 19">
          <a:hlinkClick xmlns:r="http://schemas.openxmlformats.org/officeDocument/2006/relationships" r:id="rId19"/>
          <a:extLst>
            <a:ext uri="{FF2B5EF4-FFF2-40B4-BE49-F238E27FC236}">
              <a16:creationId xmlns:a16="http://schemas.microsoft.com/office/drawing/2014/main" id="{72F487D3-FAA8-4085-ABE4-A1444892F9E4}"/>
            </a:ext>
          </a:extLst>
        </xdr:cNvPr>
        <xdr:cNvSpPr/>
      </xdr:nvSpPr>
      <xdr:spPr>
        <a:xfrm>
          <a:off x="6938963" y="4152900"/>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Advanced Excel</a:t>
          </a:r>
        </a:p>
      </xdr:txBody>
    </xdr:sp>
    <xdr:clientData/>
  </xdr:twoCellAnchor>
  <xdr:oneCellAnchor>
    <xdr:from>
      <xdr:col>23</xdr:col>
      <xdr:colOff>0</xdr:colOff>
      <xdr:row>4</xdr:row>
      <xdr:rowOff>57150</xdr:rowOff>
    </xdr:from>
    <xdr:ext cx="409575" cy="409575"/>
    <xdr:pic>
      <xdr:nvPicPr>
        <xdr:cNvPr id="21" name="Picture 38">
          <a:extLst>
            <a:ext uri="{FF2B5EF4-FFF2-40B4-BE49-F238E27FC236}">
              <a16:creationId xmlns:a16="http://schemas.microsoft.com/office/drawing/2014/main" id="{27D29D7B-D0F2-4F6F-9E5E-C912A8B0770F}"/>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0201275" y="1038225"/>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7</xdr:row>
      <xdr:rowOff>133350</xdr:rowOff>
    </xdr:from>
    <xdr:ext cx="409575" cy="409575"/>
    <xdr:pic>
      <xdr:nvPicPr>
        <xdr:cNvPr id="22" name="Picture 40">
          <a:extLst>
            <a:ext uri="{FF2B5EF4-FFF2-40B4-BE49-F238E27FC236}">
              <a16:creationId xmlns:a16="http://schemas.microsoft.com/office/drawing/2014/main" id="{CACF6499-9652-442F-AF5E-6EAF595C8434}"/>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0201275" y="1685925"/>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23</xdr:col>
      <xdr:colOff>542925</xdr:colOff>
      <xdr:row>8</xdr:row>
      <xdr:rowOff>9525</xdr:rowOff>
    </xdr:from>
    <xdr:to>
      <xdr:col>27</xdr:col>
      <xdr:colOff>19050</xdr:colOff>
      <xdr:row>9</xdr:row>
      <xdr:rowOff>104775</xdr:rowOff>
    </xdr:to>
    <xdr:sp macro="" textlink="">
      <xdr:nvSpPr>
        <xdr:cNvPr id="23" name="Rectangle: Rounded Corners 22">
          <a:hlinkClick xmlns:r="http://schemas.openxmlformats.org/officeDocument/2006/relationships" r:id="rId22"/>
          <a:extLst>
            <a:ext uri="{FF2B5EF4-FFF2-40B4-BE49-F238E27FC236}">
              <a16:creationId xmlns:a16="http://schemas.microsoft.com/office/drawing/2014/main" id="{E43B3569-5F84-487C-9FD5-7AF57D02D666}"/>
            </a:ext>
          </a:extLst>
        </xdr:cNvPr>
        <xdr:cNvSpPr/>
      </xdr:nvSpPr>
      <xdr:spPr>
        <a:xfrm>
          <a:off x="10744200" y="175260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Excel</a:t>
          </a:r>
          <a:r>
            <a:rPr lang="en-IN" sz="1100" b="1" baseline="0">
              <a:solidFill>
                <a:schemeClr val="bg1"/>
              </a:solidFill>
            </a:rPr>
            <a:t> Expert's Community</a:t>
          </a:r>
          <a:endParaRPr lang="en-IN" sz="1100" b="1">
            <a:solidFill>
              <a:schemeClr val="bg1"/>
            </a:solidFill>
          </a:endParaRPr>
        </a:p>
      </xdr:txBody>
    </xdr:sp>
    <xdr:clientData/>
  </xdr:twoCellAnchor>
  <xdr:oneCellAnchor>
    <xdr:from>
      <xdr:col>23</xdr:col>
      <xdr:colOff>0</xdr:colOff>
      <xdr:row>11</xdr:row>
      <xdr:rowOff>57150</xdr:rowOff>
    </xdr:from>
    <xdr:ext cx="428625" cy="430742"/>
    <xdr:pic>
      <xdr:nvPicPr>
        <xdr:cNvPr id="24" name="Picture 43">
          <a:extLst>
            <a:ext uri="{FF2B5EF4-FFF2-40B4-BE49-F238E27FC236}">
              <a16:creationId xmlns:a16="http://schemas.microsoft.com/office/drawing/2014/main" id="{687CC36B-B3FE-4C26-8E86-21BC9B5EF2DC}"/>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0201275" y="2371725"/>
          <a:ext cx="428625" cy="430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15</xdr:row>
      <xdr:rowOff>76200</xdr:rowOff>
    </xdr:from>
    <xdr:ext cx="361950" cy="361950"/>
    <xdr:pic>
      <xdr:nvPicPr>
        <xdr:cNvPr id="25" name="Picture 45">
          <a:extLst>
            <a:ext uri="{FF2B5EF4-FFF2-40B4-BE49-F238E27FC236}">
              <a16:creationId xmlns:a16="http://schemas.microsoft.com/office/drawing/2014/main" id="{99C745CB-3593-48F4-9FA1-3A251B44F52F}"/>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0201275" y="315277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238125</xdr:colOff>
      <xdr:row>18</xdr:row>
      <xdr:rowOff>152400</xdr:rowOff>
    </xdr:from>
    <xdr:ext cx="395816" cy="401109"/>
    <xdr:pic>
      <xdr:nvPicPr>
        <xdr:cNvPr id="26" name="Picture 46">
          <a:extLst>
            <a:ext uri="{FF2B5EF4-FFF2-40B4-BE49-F238E27FC236}">
              <a16:creationId xmlns:a16="http://schemas.microsoft.com/office/drawing/2014/main" id="{5CC1EEFD-6B07-4C30-97D3-242A83B3EC82}"/>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0191750" y="3800475"/>
          <a:ext cx="395816" cy="401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23</xdr:col>
      <xdr:colOff>542925</xdr:colOff>
      <xdr:row>11</xdr:row>
      <xdr:rowOff>133350</xdr:rowOff>
    </xdr:from>
    <xdr:to>
      <xdr:col>27</xdr:col>
      <xdr:colOff>19050</xdr:colOff>
      <xdr:row>13</xdr:row>
      <xdr:rowOff>38100</xdr:rowOff>
    </xdr:to>
    <xdr:sp macro="" textlink="">
      <xdr:nvSpPr>
        <xdr:cNvPr id="27" name="Rectangle: Rounded Corners 26">
          <a:hlinkClick xmlns:r="http://schemas.openxmlformats.org/officeDocument/2006/relationships" r:id="rId26"/>
          <a:extLst>
            <a:ext uri="{FF2B5EF4-FFF2-40B4-BE49-F238E27FC236}">
              <a16:creationId xmlns:a16="http://schemas.microsoft.com/office/drawing/2014/main" id="{CB03464E-D763-4610-98DF-E4FDC8FC89DD}"/>
            </a:ext>
          </a:extLst>
        </xdr:cNvPr>
        <xdr:cNvSpPr/>
      </xdr:nvSpPr>
      <xdr:spPr>
        <a:xfrm>
          <a:off x="10744200" y="244792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YouTube</a:t>
          </a:r>
        </a:p>
      </xdr:txBody>
    </xdr:sp>
    <xdr:clientData/>
  </xdr:twoCellAnchor>
  <xdr:twoCellAnchor>
    <xdr:from>
      <xdr:col>23</xdr:col>
      <xdr:colOff>542925</xdr:colOff>
      <xdr:row>15</xdr:row>
      <xdr:rowOff>104775</xdr:rowOff>
    </xdr:from>
    <xdr:to>
      <xdr:col>27</xdr:col>
      <xdr:colOff>19050</xdr:colOff>
      <xdr:row>17</xdr:row>
      <xdr:rowOff>9525</xdr:rowOff>
    </xdr:to>
    <xdr:sp macro="" textlink="">
      <xdr:nvSpPr>
        <xdr:cNvPr id="28" name="Rectangle: Rounded Corners 27">
          <a:hlinkClick xmlns:r="http://schemas.openxmlformats.org/officeDocument/2006/relationships" r:id="rId27"/>
          <a:extLst>
            <a:ext uri="{FF2B5EF4-FFF2-40B4-BE49-F238E27FC236}">
              <a16:creationId xmlns:a16="http://schemas.microsoft.com/office/drawing/2014/main" id="{3515E965-3620-4E5B-A776-B307DBF09B8F}"/>
            </a:ext>
          </a:extLst>
        </xdr:cNvPr>
        <xdr:cNvSpPr/>
      </xdr:nvSpPr>
      <xdr:spPr>
        <a:xfrm>
          <a:off x="10744200" y="318135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LinkedIn</a:t>
          </a:r>
        </a:p>
      </xdr:txBody>
    </xdr:sp>
    <xdr:clientData/>
  </xdr:twoCellAnchor>
  <xdr:twoCellAnchor>
    <xdr:from>
      <xdr:col>23</xdr:col>
      <xdr:colOff>561975</xdr:colOff>
      <xdr:row>19</xdr:row>
      <xdr:rowOff>19050</xdr:rowOff>
    </xdr:from>
    <xdr:to>
      <xdr:col>27</xdr:col>
      <xdr:colOff>38100</xdr:colOff>
      <xdr:row>20</xdr:row>
      <xdr:rowOff>114300</xdr:rowOff>
    </xdr:to>
    <xdr:sp macro="" textlink="">
      <xdr:nvSpPr>
        <xdr:cNvPr id="29" name="Rectangle: Rounded Corners 28">
          <a:hlinkClick xmlns:r="http://schemas.openxmlformats.org/officeDocument/2006/relationships" r:id="rId28"/>
          <a:extLst>
            <a:ext uri="{FF2B5EF4-FFF2-40B4-BE49-F238E27FC236}">
              <a16:creationId xmlns:a16="http://schemas.microsoft.com/office/drawing/2014/main" id="{28532876-4948-4963-83F5-4627BFD986A6}"/>
            </a:ext>
          </a:extLst>
        </xdr:cNvPr>
        <xdr:cNvSpPr/>
      </xdr:nvSpPr>
      <xdr:spPr>
        <a:xfrm>
          <a:off x="10763250" y="385762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FB Profile</a:t>
          </a:r>
        </a:p>
      </xdr:txBody>
    </xdr:sp>
    <xdr:clientData/>
  </xdr:twoCellAnchor>
  <xdr:twoCellAnchor>
    <xdr:from>
      <xdr:col>2</xdr:col>
      <xdr:colOff>14288</xdr:colOff>
      <xdr:row>18</xdr:row>
      <xdr:rowOff>47625</xdr:rowOff>
    </xdr:from>
    <xdr:to>
      <xdr:col>6</xdr:col>
      <xdr:colOff>23813</xdr:colOff>
      <xdr:row>19</xdr:row>
      <xdr:rowOff>142875</xdr:rowOff>
    </xdr:to>
    <xdr:sp macro="" textlink="">
      <xdr:nvSpPr>
        <xdr:cNvPr id="30" name="Rectangle: Rounded Corners 29">
          <a:hlinkClick xmlns:r="http://schemas.openxmlformats.org/officeDocument/2006/relationships" r:id="rId29"/>
          <a:extLst>
            <a:ext uri="{FF2B5EF4-FFF2-40B4-BE49-F238E27FC236}">
              <a16:creationId xmlns:a16="http://schemas.microsoft.com/office/drawing/2014/main" id="{BADD6B28-8E25-4CB6-9692-586B673271EE}"/>
            </a:ext>
          </a:extLst>
        </xdr:cNvPr>
        <xdr:cNvSpPr/>
      </xdr:nvSpPr>
      <xdr:spPr>
        <a:xfrm>
          <a:off x="471488" y="369570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Salary Slip Format</a:t>
          </a:r>
        </a:p>
      </xdr:txBody>
    </xdr:sp>
    <xdr:clientData/>
  </xdr:twoCellAnchor>
  <xdr:twoCellAnchor>
    <xdr:from>
      <xdr:col>9</xdr:col>
      <xdr:colOff>4763</xdr:colOff>
      <xdr:row>20</xdr:row>
      <xdr:rowOff>142875</xdr:rowOff>
    </xdr:from>
    <xdr:to>
      <xdr:col>13</xdr:col>
      <xdr:colOff>33338</xdr:colOff>
      <xdr:row>22</xdr:row>
      <xdr:rowOff>47625</xdr:rowOff>
    </xdr:to>
    <xdr:sp macro="" textlink="">
      <xdr:nvSpPr>
        <xdr:cNvPr id="31" name="Rectangle: Rounded Corners 30">
          <a:hlinkClick xmlns:r="http://schemas.openxmlformats.org/officeDocument/2006/relationships" r:id="rId30"/>
          <a:extLst>
            <a:ext uri="{FF2B5EF4-FFF2-40B4-BE49-F238E27FC236}">
              <a16:creationId xmlns:a16="http://schemas.microsoft.com/office/drawing/2014/main" id="{2F8E1DE3-0185-43F5-8066-EB1C802B86EF}"/>
            </a:ext>
          </a:extLst>
        </xdr:cNvPr>
        <xdr:cNvSpPr/>
      </xdr:nvSpPr>
      <xdr:spPr>
        <a:xfrm>
          <a:off x="3709988" y="4171950"/>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i="0">
              <a:solidFill>
                <a:sysClr val="windowText" lastClr="000000"/>
              </a:solidFill>
              <a:effectLst/>
              <a:latin typeface="+mn-lt"/>
              <a:ea typeface="+mn-ea"/>
              <a:cs typeface="+mn-cs"/>
            </a:rPr>
            <a:t>Windows 10 Shortcut Keys</a:t>
          </a:r>
          <a:endParaRPr lang="en-IN" sz="1100" b="1">
            <a:solidFill>
              <a:sysClr val="windowText" lastClr="000000"/>
            </a:solidFill>
          </a:endParaRPr>
        </a:p>
      </xdr:txBody>
    </xdr:sp>
    <xdr:clientData/>
  </xdr:twoCellAnchor>
  <xdr:twoCellAnchor>
    <xdr:from>
      <xdr:col>2</xdr:col>
      <xdr:colOff>14288</xdr:colOff>
      <xdr:row>20</xdr:row>
      <xdr:rowOff>171450</xdr:rowOff>
    </xdr:from>
    <xdr:to>
      <xdr:col>6</xdr:col>
      <xdr:colOff>23813</xdr:colOff>
      <xdr:row>22</xdr:row>
      <xdr:rowOff>76200</xdr:rowOff>
    </xdr:to>
    <xdr:sp macro="" textlink="">
      <xdr:nvSpPr>
        <xdr:cNvPr id="32" name="Rectangle: Rounded Corners 31">
          <a:hlinkClick xmlns:r="http://schemas.openxmlformats.org/officeDocument/2006/relationships" r:id="rId31"/>
          <a:extLst>
            <a:ext uri="{FF2B5EF4-FFF2-40B4-BE49-F238E27FC236}">
              <a16:creationId xmlns:a16="http://schemas.microsoft.com/office/drawing/2014/main" id="{65DCA77E-12DE-4428-91CA-9DDDF6BDC0AE}"/>
            </a:ext>
          </a:extLst>
        </xdr:cNvPr>
        <xdr:cNvSpPr/>
      </xdr:nvSpPr>
      <xdr:spPr>
        <a:xfrm>
          <a:off x="471488" y="4200525"/>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Attendance Format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mple%20invoice%20Template%20in%2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heetName val="DOWNLOAD MORE"/>
    </sheetNames>
    <sheetDataSet>
      <sheetData sheetId="0">
        <row r="1">
          <cell r="B1" t="str">
            <v>Company Name</v>
          </cell>
        </row>
      </sheetData>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9:E21" totalsRowCount="1" headerRowDxfId="176" dataDxfId="174" totalsRowDxfId="173" headerRowBorderDxfId="175" totalsRowBorderDxfId="172">
  <tableColumns count="4">
    <tableColumn id="1" xr3:uid="{00000000-0010-0000-0000-000001000000}" name="Housing" totalsRowLabel="Total" dataDxfId="171" totalsRowDxfId="170"/>
    <tableColumn id="2" xr3:uid="{00000000-0010-0000-0000-000002000000}" name="Projected_x000a_Cost" totalsRowFunction="sum" dataDxfId="169" totalsRowDxfId="168" dataCellStyle="Amounts"/>
    <tableColumn id="3" xr3:uid="{00000000-0010-0000-0000-000003000000}" name="Actual_x000a_Cost" totalsRowFunction="sum" dataDxfId="167" totalsRowDxfId="166" dataCellStyle="Amounts"/>
    <tableColumn id="4" xr3:uid="{00000000-0010-0000-0000-000004000000}" name="Difference" totalsRowFunction="sum" dataDxfId="165" totalsRowDxfId="164" dataCellStyle="Amounts">
      <calculatedColumnFormula>Housing[[#This Row],[Projected
Cost]]-Housing[[#This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xes" displayName="Taxes" ref="G47:J52" totalsRowCount="1" headerRowDxfId="57" dataDxfId="55" totalsRowDxfId="54" headerRowBorderDxfId="56" totalsRowBorderDxfId="53">
  <tableColumns count="4">
    <tableColumn id="1" xr3:uid="{00000000-0010-0000-0900-000001000000}" name="Taxes" totalsRowLabel="Total" dataDxfId="52" totalsRowDxfId="51"/>
    <tableColumn id="2" xr3:uid="{00000000-0010-0000-0900-000002000000}" name="Projected _x000a_Cost" totalsRowFunction="sum" dataDxfId="50" totalsRowDxfId="49" dataCellStyle="Amounts"/>
    <tableColumn id="3" xr3:uid="{00000000-0010-0000-0900-000003000000}" name="Actual _x000a_Cost" totalsRowFunction="sum" dataDxfId="48" totalsRowDxfId="47" dataCellStyle="Amounts"/>
    <tableColumn id="4" xr3:uid="{00000000-0010-0000-0900-000004000000}" name="Difference" totalsRowFunction="sum" dataDxfId="46" totalsRowDxfId="45" dataCellStyle="Amounts">
      <calculatedColumnFormula>Taxes[[#This Row],[Projected 
Cost]]-Taxes[[#This Row],[Actual 
Cost]]</calculatedColumnFormula>
    </tableColumn>
  </tableColumns>
  <tableStyleInfo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avings" displayName="Savings" ref="B77:E82" totalsRowCount="1" headerRowDxfId="44" dataDxfId="42" totalsRowDxfId="40" headerRowBorderDxfId="43" tableBorderDxfId="41" totalsRowBorderDxfId="39">
  <tableColumns count="4">
    <tableColumn id="1" xr3:uid="{00000000-0010-0000-0A00-000001000000}" name="Savings/Investments" totalsRowLabel="Total" dataDxfId="38" totalsRowDxfId="37"/>
    <tableColumn id="2" xr3:uid="{00000000-0010-0000-0A00-000002000000}" name="Projected_x000a_Cost" totalsRowFunction="sum" dataDxfId="36" totalsRowDxfId="35" dataCellStyle="Amounts"/>
    <tableColumn id="3" xr3:uid="{00000000-0010-0000-0A00-000003000000}" name="Actual_x000a_Cost" totalsRowFunction="sum" dataDxfId="34" totalsRowDxfId="33" dataCellStyle="Amounts"/>
    <tableColumn id="4" xr3:uid="{00000000-0010-0000-0A00-000004000000}" name="Difference" totalsRowFunction="sum" dataDxfId="32" totalsRowDxfId="31" dataCellStyle="Amounts">
      <calculatedColumnFormula>Savings[[#This Row],[Projected
Cost]]-Savings[[#This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Gifts" displayName="Gifts" ref="G77:J81" totalsRowCount="1" headerRowDxfId="30" dataDxfId="28" totalsRowDxfId="27" headerRowBorderDxfId="29" totalsRowBorderDxfId="26">
  <tableColumns count="4">
    <tableColumn id="1" xr3:uid="{00000000-0010-0000-0B00-000001000000}" name="Gifts and Donations" totalsRowLabel="Total" dataDxfId="25" totalsRowDxfId="24"/>
    <tableColumn id="2" xr3:uid="{00000000-0010-0000-0B00-000002000000}" name="Projected_x000a_Cost" totalsRowFunction="sum" dataDxfId="23" totalsRowDxfId="22" dataCellStyle="Amounts"/>
    <tableColumn id="3" xr3:uid="{00000000-0010-0000-0B00-000003000000}" name="Actual_x000a_Cost" totalsRowFunction="sum" dataDxfId="21" totalsRowDxfId="20" dataCellStyle="Amounts"/>
    <tableColumn id="4" xr3:uid="{00000000-0010-0000-0B00-000004000000}" name="Difference" totalsRowFunction="sum" dataDxfId="19" totalsRowDxfId="18" dataCellStyle="Amounts">
      <calculatedColumnFormula>Gifts[[#This Row],[Projected
Cost]]-Gifts[[#This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Legal" displayName="Legal" ref="B68:E73" totalsRowCount="1" headerRowDxfId="17" dataDxfId="15" totalsRowDxfId="14" headerRowBorderDxfId="16" totalsRowBorderDxfId="13">
  <tableColumns count="4">
    <tableColumn id="1" xr3:uid="{00000000-0010-0000-0C00-000001000000}" name="Legal" totalsRowLabel="Total" totalsRowDxfId="12"/>
    <tableColumn id="2" xr3:uid="{00000000-0010-0000-0C00-000002000000}" name="Projected_x000a_Cost" totalsRowFunction="sum" dataDxfId="11" totalsRowDxfId="10" dataCellStyle="Amounts"/>
    <tableColumn id="3" xr3:uid="{00000000-0010-0000-0C00-000003000000}" name="Actual_x000a_Cost" totalsRowFunction="sum" dataDxfId="9" totalsRowDxfId="8" dataCellStyle="Amounts"/>
    <tableColumn id="4" xr3:uid="{00000000-0010-0000-0C00-000004000000}" name="Difference" totalsRowFunction="sum" dataDxfId="7" totalsRowDxfId="6" dataCellStyle="Amounts">
      <calculatedColumnFormula>Legal[[#This Row],[Projected
Cost]]-Legal[[#This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Summary" displayName="Summary" ref="B4:E5" totalsRowShown="0" headerRowDxfId="5" dataDxfId="4" headerRowCellStyle="Heading 1">
  <autoFilter ref="B4:E5" xr:uid="{00000000-0009-0000-0100-00000E000000}">
    <filterColumn colId="0" hiddenButton="1"/>
    <filterColumn colId="1" hiddenButton="1"/>
    <filterColumn colId="2" hiddenButton="1"/>
    <filterColumn colId="3" hiddenButton="1"/>
  </autoFilter>
  <tableColumns count="4">
    <tableColumn id="1" xr3:uid="{00000000-0010-0000-1000-000001000000}" name="Summary " dataDxfId="3" dataCellStyle="Bottom border"/>
    <tableColumn id="2" xr3:uid="{00000000-0010-0000-1000-000002000000}" name="Total_x000a_Projected Cost" dataDxfId="2" dataCellStyle="Bottom border">
      <calculatedColumnFormula>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calculatedColumnFormula>
    </tableColumn>
    <tableColumn id="3" xr3:uid="{00000000-0010-0000-1000-000003000000}" name="Total_x000a_Actual Cost" dataDxfId="1" dataCellStyle="Bottom border">
      <calculatedColumnFormula>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calculatedColumnFormula>
    </tableColumn>
    <tableColumn id="4" xr3:uid="{00000000-0010-0000-1000-000004000000}" name="Total_x000a_Difference" dataDxfId="0" dataCellStyle="Bottom border">
      <calculatedColumnFormula>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Total Projected and Actual Costs, and Total Difference are auto calculated in this summary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portation" displayName="Transportation" ref="B24:E33" totalsRowCount="1" headerRowDxfId="163" dataDxfId="161" totalsRowDxfId="160" headerRowBorderDxfId="162" totalsRowBorderDxfId="159">
  <tableColumns count="4">
    <tableColumn id="1" xr3:uid="{00000000-0010-0000-0100-000001000000}" name="Column1" totalsRowLabel="Total" dataDxfId="158" totalsRowDxfId="157"/>
    <tableColumn id="2" xr3:uid="{00000000-0010-0000-0100-000002000000}" name="Projected_x000a_Cost" totalsRowFunction="sum" dataDxfId="156" totalsRowDxfId="155" dataCellStyle="Amounts" totalsRowCellStyle="Amounts"/>
    <tableColumn id="3" xr3:uid="{00000000-0010-0000-0100-000003000000}" name="Actual_x000a_Cost" totalsRowFunction="sum" dataDxfId="154" totalsRowDxfId="153" dataCellStyle="Amounts" totalsRowCellStyle="Amounts"/>
    <tableColumn id="4" xr3:uid="{00000000-0010-0000-0100-000004000000}" name="Difference" totalsRowFunction="sum" dataDxfId="152" totalsRowDxfId="151" dataCellStyle="Amounts" totalsRowCellStyle="Amounts">
      <calculatedColumnFormula>Transportation[[#This Row],[Projected
Cost]]-Transportation[[#This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surance" displayName="Insurance" ref="B36:E41" totalsRowCount="1" headerRowDxfId="150" dataDxfId="148" totalsRowDxfId="146" headerRowBorderDxfId="149" tableBorderDxfId="147" totalsRowBorderDxfId="145">
  <tableColumns count="4">
    <tableColumn id="1" xr3:uid="{00000000-0010-0000-0200-000001000000}" name="Insurance" totalsRowLabel="Total" dataDxfId="144" totalsRowDxfId="143"/>
    <tableColumn id="2" xr3:uid="{00000000-0010-0000-0200-000002000000}" name="Projected_x000a_Cost" totalsRowFunction="sum" dataDxfId="142" totalsRowDxfId="141" dataCellStyle="Amounts"/>
    <tableColumn id="3" xr3:uid="{00000000-0010-0000-0200-000003000000}" name="Actual_x000a_Cost" totalsRowFunction="sum" dataDxfId="140" totalsRowDxfId="139" dataCellStyle="Amounts"/>
    <tableColumn id="4" xr3:uid="{00000000-0010-0000-0200-000004000000}" name="Difference" totalsRowFunction="sum" dataDxfId="138" totalsRowDxfId="137" dataCellStyle="Amounts">
      <calculatedColumnFormula>Insurance[[#This Row],[Projected
Cost]]-Insurance[[#This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od" displayName="Food" ref="B47:E51" totalsRowCount="1" headerRowDxfId="136" dataDxfId="135" totalsRowDxfId="134" totalsRowBorderDxfId="133">
  <tableColumns count="4">
    <tableColumn id="1" xr3:uid="{00000000-0010-0000-0300-000001000000}" name="Column1" totalsRowLabel="Total" dataDxfId="132" totalsRowDxfId="131"/>
    <tableColumn id="2" xr3:uid="{00000000-0010-0000-0300-000002000000}" name="Projected_x000a_Cost" totalsRowFunction="sum" dataDxfId="130" totalsRowDxfId="129" dataCellStyle="Amounts" totalsRowCellStyle="Amounts"/>
    <tableColumn id="3" xr3:uid="{00000000-0010-0000-0300-000003000000}" name="Actual_x000a_Cost" totalsRowFunction="sum" dataDxfId="128" totalsRowDxfId="127" dataCellStyle="Amounts" totalsRowCellStyle="Amounts"/>
    <tableColumn id="4" xr3:uid="{00000000-0010-0000-0300-000004000000}" name="Difference" totalsRowFunction="sum" dataDxfId="126" totalsRowDxfId="125" dataCellStyle="Amounts" totalsRowCellStyle="Amounts">
      <calculatedColumnFormula>Food[[#This Row],[Projected
Cost]]-Food[[#This Row],[Actual
Cost]]</calculatedColumnFormula>
    </tableColumn>
  </tableColumns>
  <tableStyleInfo name="TableStyleLight4" showFirstColumn="0" showLastColumn="0" showRowStripes="0"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hildren" displayName="Children" ref="B55:E65" totalsRowCount="1" headerRowDxfId="124" dataDxfId="122" totalsRowDxfId="121" headerRowBorderDxfId="123" totalsRowBorderDxfId="120">
  <tableColumns count="4">
    <tableColumn id="1" xr3:uid="{00000000-0010-0000-0400-000001000000}" name="Children" totalsRowLabel="Total" dataDxfId="119" totalsRowDxfId="118"/>
    <tableColumn id="2" xr3:uid="{00000000-0010-0000-0400-000002000000}" name="Projected_x000a_Cost" totalsRowFunction="sum" dataDxfId="117" totalsRowDxfId="116" dataCellStyle="Amounts"/>
    <tableColumn id="3" xr3:uid="{00000000-0010-0000-0400-000003000000}" name="Actual_x000a_Cost" totalsRowFunction="sum" dataDxfId="115" totalsRowDxfId="114" dataCellStyle="Amounts"/>
    <tableColumn id="4" xr3:uid="{00000000-0010-0000-0400-000004000000}" name="Difference" totalsRowFunction="sum" dataDxfId="113" totalsRowDxfId="112" dataCellStyle="Amounts">
      <calculatedColumnFormula>Children[[#This Row],[Projected
Cost]]-Children[[#This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ets" displayName="Pets" ref="G68:J74" totalsRowCount="1" headerRowDxfId="111" dataDxfId="109" totalsRowDxfId="108" headerRowBorderDxfId="110" totalsRowBorderDxfId="107">
  <tableColumns count="4">
    <tableColumn id="1" xr3:uid="{00000000-0010-0000-0500-000001000000}" name="Pets" totalsRowLabel="Total" dataDxfId="106" totalsRowDxfId="105"/>
    <tableColumn id="2" xr3:uid="{00000000-0010-0000-0500-000002000000}" name="Projected_x000a_Cost" totalsRowFunction="sum" dataDxfId="104" totalsRowDxfId="103" dataCellStyle="Amounts" totalsRowCellStyle="Amounts"/>
    <tableColumn id="3" xr3:uid="{00000000-0010-0000-0500-000003000000}" name="Actual_x000a_Cost" totalsRowFunction="sum" dataDxfId="102" totalsRowDxfId="101" dataCellStyle="Amounts" totalsRowCellStyle="Amounts"/>
    <tableColumn id="4" xr3:uid="{00000000-0010-0000-0500-000004000000}" name="Difference" totalsRowFunction="sum" dataDxfId="100" totalsRowDxfId="99" dataCellStyle="Amounts" totalsRowCellStyle="Amounts">
      <calculatedColumnFormula>Pets[[#This Row],[Projected
Cost]]-Pets[[#This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ersonalCare" displayName="PersonalCare" ref="G55:J63" totalsRowCount="1" headerRowDxfId="98" dataDxfId="96" totalsRowDxfId="94" headerRowBorderDxfId="97" tableBorderDxfId="95" totalsRowBorderDxfId="93">
  <tableColumns count="4">
    <tableColumn id="1" xr3:uid="{00000000-0010-0000-0600-000001000000}" name="Personal Care" totalsRowLabel="Total" dataDxfId="92" totalsRowDxfId="91"/>
    <tableColumn id="2" xr3:uid="{00000000-0010-0000-0600-000002000000}" name="Projected_x000a_Cost" totalsRowFunction="sum" dataDxfId="90" totalsRowDxfId="89" dataCellStyle="Amounts"/>
    <tableColumn id="3" xr3:uid="{00000000-0010-0000-0600-000003000000}" name="Actual_x000a_Cost" totalsRowFunction="sum" dataDxfId="88" totalsRowDxfId="87" dataCellStyle="Amounts"/>
    <tableColumn id="4" xr3:uid="{00000000-0010-0000-0600-000004000000}" name="Difference" totalsRowFunction="sum" dataDxfId="86" totalsRowDxfId="85" dataCellStyle="Amounts">
      <calculatedColumnFormula>PersonalCare[[#This Row],[Projected
Cost]]-PersonalCare[[#This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ntertainment" displayName="Entertainment" ref="G36:J44" totalsRowCount="1" headerRowDxfId="84" dataDxfId="82" totalsRowDxfId="81" headerRowBorderDxfId="83" totalsRowBorderDxfId="80">
  <tableColumns count="4">
    <tableColumn id="1" xr3:uid="{00000000-0010-0000-0700-000001000000}" name="Entertainment" totalsRowLabel="Total" dataDxfId="79" totalsRowDxfId="78"/>
    <tableColumn id="2" xr3:uid="{00000000-0010-0000-0700-000002000000}" name="Projected_x000a_Cost" totalsRowFunction="sum" dataDxfId="77" totalsRowDxfId="76" dataCellStyle="Amounts"/>
    <tableColumn id="3" xr3:uid="{00000000-0010-0000-0700-000003000000}" name="Actual_x000a_Cost" totalsRowFunction="sum" dataDxfId="75" totalsRowDxfId="74" dataCellStyle="Amounts"/>
    <tableColumn id="4" xr3:uid="{00000000-0010-0000-0700-000004000000}" name="Difference" totalsRowFunction="sum" dataDxfId="73" totalsRowDxfId="72" dataCellStyle="Amounts">
      <calculatedColumnFormula>Entertainment[[#This Row],[Projected
Cost]]-Entertainment[[#This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Loans" displayName="Loans" ref="G24:J31" totalsRowCount="1" headerRowDxfId="71" dataDxfId="69" totalsRowDxfId="67" headerRowBorderDxfId="70" tableBorderDxfId="68" totalsRowBorderDxfId="66">
  <tableColumns count="4">
    <tableColumn id="1" xr3:uid="{00000000-0010-0000-0800-000001000000}" name="Loans" totalsRowLabel="Total" dataDxfId="65" totalsRowDxfId="64"/>
    <tableColumn id="2" xr3:uid="{00000000-0010-0000-0800-000002000000}" name="Projected_x000a_Cost" totalsRowFunction="sum" dataDxfId="63" totalsRowDxfId="62" dataCellStyle="Amounts"/>
    <tableColumn id="3" xr3:uid="{00000000-0010-0000-0800-000003000000}" name="Actual_x000a_Cost" totalsRowFunction="sum" dataDxfId="61" totalsRowDxfId="60" dataCellStyle="Amounts"/>
    <tableColumn id="4" xr3:uid="{00000000-0010-0000-0800-000004000000}" name="Difference" totalsRowFunction="sum" dataDxfId="59" totalsRowDxfId="58" dataCellStyle="Amounts">
      <calculatedColumnFormula>Loans[[#This Row],[Projected
Cost]]-Loans[[#This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3" Type="http://schemas.openxmlformats.org/officeDocument/2006/relationships/hyperlink" Target="https://bijnorbusiness.com/make-money-from-instagram/" TargetMode="External"/><Relationship Id="rId18" Type="http://schemas.openxmlformats.org/officeDocument/2006/relationships/hyperlink" Target="https://bijnorbusiness.com/business-idea-list/" TargetMode="External"/><Relationship Id="rId26" Type="http://schemas.openxmlformats.org/officeDocument/2006/relationships/hyperlink" Target="https://bijnorbusiness.com/highest-paying-jobs-in-india/" TargetMode="External"/><Relationship Id="rId21" Type="http://schemas.openxmlformats.org/officeDocument/2006/relationships/hyperlink" Target="https://bijnorbusiness.com/increase-youtube-watchtime-quickly/" TargetMode="External"/><Relationship Id="rId34" Type="http://schemas.openxmlformats.org/officeDocument/2006/relationships/hyperlink" Target="https://bijnorbusiness.com/increase-youtube-watchtime-quickly/" TargetMode="External"/><Relationship Id="rId7" Type="http://schemas.openxmlformats.org/officeDocument/2006/relationships/hyperlink" Target="https://bijnorbusiness.com/earn-by-t-shirt-printing-business/" TargetMode="External"/><Relationship Id="rId12" Type="http://schemas.openxmlformats.org/officeDocument/2006/relationships/hyperlink" Target="https://bijnorbusiness.com/make-money-with-telegram-app/" TargetMode="External"/><Relationship Id="rId17" Type="http://schemas.openxmlformats.org/officeDocument/2006/relationships/hyperlink" Target="https://bijnorbusiness.com/business-ideas-under-10000/" TargetMode="External"/><Relationship Id="rId25" Type="http://schemas.openxmlformats.org/officeDocument/2006/relationships/hyperlink" Target="https://bijnorbusiness.com/4-phase-how-to-earn-money-online-from-books-40k-per-month/" TargetMode="External"/><Relationship Id="rId33" Type="http://schemas.openxmlformats.org/officeDocument/2006/relationships/hyperlink" Target="https://bijnorbusiness.com/led-bulb-repairing-business-idea/" TargetMode="External"/><Relationship Id="rId2" Type="http://schemas.openxmlformats.org/officeDocument/2006/relationships/hyperlink" Target="https://bijnorbusiness.com/small-business-ideas/" TargetMode="External"/><Relationship Id="rId16" Type="http://schemas.openxmlformats.org/officeDocument/2006/relationships/hyperlink" Target="https://bijnorbusiness.com/business-ideas-for-accountant/" TargetMode="External"/><Relationship Id="rId20" Type="http://schemas.openxmlformats.org/officeDocument/2006/relationships/hyperlink" Target="https://bijnorbusiness.com/increase-organic-subscribers-on-youtube/" TargetMode="External"/><Relationship Id="rId29" Type="http://schemas.openxmlformats.org/officeDocument/2006/relationships/hyperlink" Target="https://bijnorbusiness.com/must-read-books-for-entrepreneurs-businessman/" TargetMode="External"/><Relationship Id="rId1" Type="http://schemas.openxmlformats.org/officeDocument/2006/relationships/hyperlink" Target="http://www.techguruplus.com/" TargetMode="External"/><Relationship Id="rId6" Type="http://schemas.openxmlformats.org/officeDocument/2006/relationships/hyperlink" Target="https://bijnorbusiness.com/best-platforms-to-sell-online-earn-money/" TargetMode="External"/><Relationship Id="rId11" Type="http://schemas.openxmlformats.org/officeDocument/2006/relationships/hyperlink" Target="https://bijnorbusiness.com/increase-organic-followers-on-instagram/" TargetMode="External"/><Relationship Id="rId24" Type="http://schemas.openxmlformats.org/officeDocument/2006/relationships/hyperlink" Target="https://bijnorbusiness.com/business-ideas-for-college-student/" TargetMode="External"/><Relationship Id="rId32" Type="http://schemas.openxmlformats.org/officeDocument/2006/relationships/hyperlink" Target="https://bijnorbusiness.com/earn-money-by-voiceover-audio-recording/" TargetMode="External"/><Relationship Id="rId37" Type="http://schemas.openxmlformats.org/officeDocument/2006/relationships/drawing" Target="../drawings/drawing2.xml"/><Relationship Id="rId5" Type="http://schemas.openxmlformats.org/officeDocument/2006/relationships/hyperlink" Target="https://bijnorbusiness.com/passive-income-ideas-to-earn/" TargetMode="External"/><Relationship Id="rId15" Type="http://schemas.openxmlformats.org/officeDocument/2006/relationships/hyperlink" Target="https://bijnorbusiness.com/how-to-earn-50k-per-month-online/" TargetMode="External"/><Relationship Id="rId23" Type="http://schemas.openxmlformats.org/officeDocument/2006/relationships/hyperlink" Target="https://bijnorbusiness.com/top-best-youtube-channel-ideas/" TargetMode="External"/><Relationship Id="rId28" Type="http://schemas.openxmlformats.org/officeDocument/2006/relationships/hyperlink" Target="https://bijnorbusiness.com/make-money-from-app-development/" TargetMode="External"/><Relationship Id="rId36" Type="http://schemas.openxmlformats.org/officeDocument/2006/relationships/hyperlink" Target="https://bijnorbusiness.com/led-bulb-repairing-business-idea/" TargetMode="External"/><Relationship Id="rId10" Type="http://schemas.openxmlformats.org/officeDocument/2006/relationships/hyperlink" Target="https://bijnorbusiness.com/profitable-online-business-ideas-low-investment-high-profit/" TargetMode="External"/><Relationship Id="rId19" Type="http://schemas.openxmlformats.org/officeDocument/2006/relationships/hyperlink" Target="https://bijnorbusiness.com/start-online-tuition-business-earn-money/" TargetMode="External"/><Relationship Id="rId31" Type="http://schemas.openxmlformats.org/officeDocument/2006/relationships/hyperlink" Target="https://bijnorbusiness.com/youtube-money-making-tips-tricks/" TargetMode="External"/><Relationship Id="rId4" Type="http://schemas.openxmlformats.org/officeDocument/2006/relationships/hyperlink" Target="https://bijnorbusiness.com/earn-from-instagram-business-ideas/" TargetMode="External"/><Relationship Id="rId9" Type="http://schemas.openxmlformats.org/officeDocument/2006/relationships/hyperlink" Target="https://bijnorbusiness.com/become-amazon-seller-earn-from-amazon/" TargetMode="External"/><Relationship Id="rId14" Type="http://schemas.openxmlformats.org/officeDocument/2006/relationships/hyperlink" Target="https://bijnorbusiness.com/business-ideas-for-women/" TargetMode="External"/><Relationship Id="rId22" Type="http://schemas.openxmlformats.org/officeDocument/2006/relationships/hyperlink" Target="https://bijnorbusiness.com/grow-youtube-channel-fast/" TargetMode="External"/><Relationship Id="rId27" Type="http://schemas.openxmlformats.org/officeDocument/2006/relationships/hyperlink" Target="https://bijnorbusiness.com/business-ideas-for-mechanical-engineer/" TargetMode="External"/><Relationship Id="rId30" Type="http://schemas.openxmlformats.org/officeDocument/2006/relationships/hyperlink" Target="https://bijnorbusiness.com/business-ideas-for-college-students/" TargetMode="External"/><Relationship Id="rId35" Type="http://schemas.openxmlformats.org/officeDocument/2006/relationships/hyperlink" Target="https://bijnorbusiness.com/grow-youtube-channel-fast/" TargetMode="External"/><Relationship Id="rId8" Type="http://schemas.openxmlformats.org/officeDocument/2006/relationships/hyperlink" Target="https://bijnorbusiness.com/home-based-business-ideas-zero-investment-high-profit/" TargetMode="External"/><Relationship Id="rId3" Type="http://schemas.openxmlformats.org/officeDocument/2006/relationships/hyperlink" Target="https://bijnorbusiness.com/best-products-to-sell-online-quick-business-ide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82"/>
  <sheetViews>
    <sheetView showGridLines="0" tabSelected="1" zoomScaleNormal="100" workbookViewId="0"/>
  </sheetViews>
  <sheetFormatPr defaultRowHeight="30" customHeight="1" x14ac:dyDescent="0.25"/>
  <cols>
    <col min="1" max="1" width="1.42578125" customWidth="1"/>
    <col min="2" max="2" width="24.5703125" customWidth="1"/>
    <col min="3" max="3" width="20" customWidth="1"/>
    <col min="4" max="4" width="18.5703125" customWidth="1"/>
    <col min="5" max="5" width="22" customWidth="1"/>
    <col min="6" max="6" width="10.5703125" customWidth="1"/>
    <col min="7" max="7" width="32.28515625" customWidth="1"/>
    <col min="8" max="8" width="25.85546875" customWidth="1"/>
    <col min="9" max="9" width="18.5703125" style="6" customWidth="1"/>
    <col min="10" max="10" width="22" customWidth="1"/>
    <col min="11" max="11" width="2.5703125" customWidth="1"/>
  </cols>
  <sheetData>
    <row r="1" spans="2:10" ht="19.899999999999999" customHeight="1" x14ac:dyDescent="0.25"/>
    <row r="2" spans="2:10" ht="94.9" customHeight="1" x14ac:dyDescent="0.25">
      <c r="B2" s="121" t="s">
        <v>75</v>
      </c>
      <c r="C2" s="121"/>
      <c r="D2" s="121"/>
      <c r="E2" s="121"/>
      <c r="F2" s="121"/>
      <c r="G2" s="121"/>
      <c r="H2" s="121"/>
    </row>
    <row r="3" spans="2:10" s="4" customFormat="1" ht="15" customHeight="1" x14ac:dyDescent="0.25">
      <c r="B3" s="126"/>
      <c r="C3" s="126"/>
      <c r="D3" s="126"/>
      <c r="E3" s="126"/>
      <c r="F3" s="126"/>
      <c r="G3" s="126"/>
      <c r="H3" s="126"/>
      <c r="I3" s="5"/>
      <c r="J3" s="3"/>
    </row>
    <row r="4" spans="2:10" ht="40.15" customHeight="1" x14ac:dyDescent="0.25">
      <c r="B4" s="48" t="s">
        <v>89</v>
      </c>
      <c r="C4" s="91" t="s">
        <v>78</v>
      </c>
      <c r="D4" s="92" t="s">
        <v>79</v>
      </c>
      <c r="E4" s="93" t="s">
        <v>80</v>
      </c>
      <c r="F4" s="2"/>
      <c r="G4" s="124" t="s">
        <v>85</v>
      </c>
      <c r="H4" s="124"/>
      <c r="I4" s="13"/>
      <c r="J4" s="12"/>
    </row>
    <row r="5" spans="2:10" ht="30" customHeight="1" x14ac:dyDescent="0.25">
      <c r="B5" s="89"/>
      <c r="C5" s="94">
        <f>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f>
        <v>1203</v>
      </c>
      <c r="D5" s="95">
        <f>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f>
        <v>1317</v>
      </c>
      <c r="E5" s="96">
        <f>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f>
        <v>-114</v>
      </c>
      <c r="F5" s="2"/>
      <c r="G5" s="67" t="s">
        <v>1</v>
      </c>
      <c r="H5" s="68">
        <v>4000</v>
      </c>
      <c r="I5" s="13"/>
      <c r="J5" s="12"/>
    </row>
    <row r="6" spans="2:10" ht="30" customHeight="1" x14ac:dyDescent="0.25">
      <c r="B6" s="15"/>
      <c r="C6" s="47"/>
      <c r="D6" s="47"/>
      <c r="E6" s="47"/>
      <c r="F6" s="2"/>
      <c r="G6" s="69" t="s">
        <v>2</v>
      </c>
      <c r="H6" s="70">
        <v>1200</v>
      </c>
      <c r="I6" s="13"/>
      <c r="J6" s="12"/>
    </row>
    <row r="7" spans="2:10" ht="30" customHeight="1" x14ac:dyDescent="0.25">
      <c r="B7" s="15"/>
      <c r="C7" s="47"/>
      <c r="D7" s="47"/>
      <c r="E7" s="47"/>
      <c r="F7" s="1"/>
      <c r="G7" s="71" t="s">
        <v>63</v>
      </c>
      <c r="H7" s="72">
        <v>300</v>
      </c>
      <c r="I7" s="13"/>
      <c r="J7" s="12"/>
    </row>
    <row r="8" spans="2:10" ht="30" customHeight="1" x14ac:dyDescent="0.25">
      <c r="B8" s="109" t="s">
        <v>18</v>
      </c>
      <c r="C8" s="110"/>
      <c r="D8" s="110"/>
      <c r="E8" s="110"/>
      <c r="F8" s="1"/>
      <c r="G8" s="80" t="s">
        <v>64</v>
      </c>
      <c r="H8" s="98">
        <f>SUM(H5:H7)</f>
        <v>5500</v>
      </c>
      <c r="I8" s="13"/>
      <c r="J8" s="12"/>
    </row>
    <row r="9" spans="2:10" ht="48" customHeight="1" x14ac:dyDescent="0.25">
      <c r="B9" s="87" t="s">
        <v>18</v>
      </c>
      <c r="C9" s="60" t="s">
        <v>81</v>
      </c>
      <c r="D9" s="60" t="s">
        <v>82</v>
      </c>
      <c r="E9" s="60" t="s">
        <v>0</v>
      </c>
      <c r="F9" s="1"/>
      <c r="G9" s="11"/>
      <c r="H9" s="11"/>
      <c r="I9" s="14"/>
      <c r="J9" s="12"/>
    </row>
    <row r="10" spans="2:10" ht="37.9" customHeight="1" x14ac:dyDescent="0.25">
      <c r="B10" s="97" t="s">
        <v>4</v>
      </c>
      <c r="C10" s="21">
        <v>1000</v>
      </c>
      <c r="D10" s="21">
        <v>1000</v>
      </c>
      <c r="E10" s="22">
        <f>Housing[[#This Row],[Projected
Cost]]-Housing[[#This Row],[Actual
Cost]]</f>
        <v>0</v>
      </c>
      <c r="F10" s="1"/>
      <c r="G10" s="124" t="s">
        <v>86</v>
      </c>
      <c r="H10" s="124"/>
      <c r="I10" s="13"/>
      <c r="J10" s="12"/>
    </row>
    <row r="11" spans="2:10" ht="30" customHeight="1" x14ac:dyDescent="0.25">
      <c r="B11" s="97" t="s">
        <v>3</v>
      </c>
      <c r="C11" s="21">
        <v>0</v>
      </c>
      <c r="D11" s="21">
        <v>0</v>
      </c>
      <c r="E11" s="22">
        <f>Housing[[#This Row],[Projected
Cost]]-Housing[[#This Row],[Actual
Cost]]</f>
        <v>0</v>
      </c>
      <c r="F11" s="1"/>
      <c r="G11" s="73" t="s">
        <v>1</v>
      </c>
      <c r="H11" s="74">
        <v>4000</v>
      </c>
      <c r="I11" s="13"/>
      <c r="J11" s="12"/>
    </row>
    <row r="12" spans="2:10" ht="30" customHeight="1" x14ac:dyDescent="0.25">
      <c r="B12" s="97" t="s">
        <v>5</v>
      </c>
      <c r="C12" s="21">
        <v>62</v>
      </c>
      <c r="D12" s="21">
        <v>100</v>
      </c>
      <c r="E12" s="22">
        <f>Housing[[#This Row],[Projected
Cost]]-Housing[[#This Row],[Actual
Cost]]</f>
        <v>-38</v>
      </c>
      <c r="F12" s="1"/>
      <c r="G12" s="69" t="s">
        <v>2</v>
      </c>
      <c r="H12" s="75">
        <v>1200</v>
      </c>
      <c r="I12" s="13"/>
      <c r="J12" s="12"/>
    </row>
    <row r="13" spans="2:10" ht="30" customHeight="1" x14ac:dyDescent="0.25">
      <c r="B13" s="97" t="s">
        <v>68</v>
      </c>
      <c r="C13" s="21">
        <v>44</v>
      </c>
      <c r="D13" s="21">
        <v>125</v>
      </c>
      <c r="E13" s="22">
        <f>Housing[[#This Row],[Projected
Cost]]-Housing[[#This Row],[Actual
Cost]]</f>
        <v>-81</v>
      </c>
      <c r="F13" s="1"/>
      <c r="G13" s="71" t="s">
        <v>63</v>
      </c>
      <c r="H13" s="76">
        <v>300</v>
      </c>
      <c r="I13" s="13"/>
      <c r="J13" s="12"/>
    </row>
    <row r="14" spans="2:10" ht="30" customHeight="1" x14ac:dyDescent="0.25">
      <c r="B14" s="97" t="s">
        <v>6</v>
      </c>
      <c r="C14" s="21">
        <v>22</v>
      </c>
      <c r="D14" s="21">
        <v>35</v>
      </c>
      <c r="E14" s="22">
        <f>Housing[[#This Row],[Projected
Cost]]-Housing[[#This Row],[Actual
Cost]]</f>
        <v>-13</v>
      </c>
      <c r="F14" s="1"/>
      <c r="G14" s="80" t="s">
        <v>64</v>
      </c>
      <c r="H14" s="81">
        <f>SUM(H11:H13)</f>
        <v>5500</v>
      </c>
      <c r="I14" s="13"/>
      <c r="J14" s="12"/>
    </row>
    <row r="15" spans="2:10" ht="30" customHeight="1" x14ac:dyDescent="0.25">
      <c r="B15" s="97" t="s">
        <v>7</v>
      </c>
      <c r="C15" s="21">
        <v>8</v>
      </c>
      <c r="D15" s="21">
        <v>8</v>
      </c>
      <c r="E15" s="22">
        <f>Housing[[#This Row],[Projected
Cost]]-Housing[[#This Row],[Actual
Cost]]</f>
        <v>0</v>
      </c>
      <c r="F15" s="1"/>
      <c r="G15" s="7"/>
      <c r="H15" s="7"/>
      <c r="I15" s="11"/>
      <c r="J15" s="12"/>
    </row>
    <row r="16" spans="2:10" ht="37.9" customHeight="1" x14ac:dyDescent="0.25">
      <c r="B16" s="97" t="s">
        <v>8</v>
      </c>
      <c r="C16" s="21">
        <v>34</v>
      </c>
      <c r="D16" s="21">
        <v>39</v>
      </c>
      <c r="E16" s="22">
        <f>Housing[[#This Row],[Projected
Cost]]-Housing[[#This Row],[Actual
Cost]]</f>
        <v>-5</v>
      </c>
      <c r="F16" s="1"/>
      <c r="G16" s="125" t="s">
        <v>87</v>
      </c>
      <c r="H16" s="125"/>
      <c r="I16" s="14"/>
      <c r="J16" s="12"/>
    </row>
    <row r="17" spans="2:10" ht="30" customHeight="1" x14ac:dyDescent="0.25">
      <c r="B17" s="97" t="s">
        <v>9</v>
      </c>
      <c r="C17" s="21">
        <v>10</v>
      </c>
      <c r="D17" s="21">
        <v>10</v>
      </c>
      <c r="E17" s="22">
        <f>Housing[[#This Row],[Projected
Cost]]-Housing[[#This Row],[Actual
Cost]]</f>
        <v>0</v>
      </c>
      <c r="F17" s="1"/>
      <c r="G17" s="77" t="s">
        <v>77</v>
      </c>
      <c r="H17" s="78">
        <f>SUM(H8-'MONTHLY FAMILY BUDGET'!$C$5:$C$5)</f>
        <v>4297</v>
      </c>
      <c r="I17" s="13"/>
      <c r="J17" s="12"/>
    </row>
    <row r="18" spans="2:10" ht="30" customHeight="1" x14ac:dyDescent="0.25">
      <c r="B18" s="97" t="s">
        <v>10</v>
      </c>
      <c r="C18" s="21">
        <v>23</v>
      </c>
      <c r="D18" s="21">
        <v>0</v>
      </c>
      <c r="E18" s="22">
        <f>Housing[[#This Row],[Projected
Cost]]-Housing[[#This Row],[Actual
Cost]]</f>
        <v>23</v>
      </c>
      <c r="F18" s="1"/>
      <c r="G18" s="79" t="s">
        <v>72</v>
      </c>
      <c r="H18" s="75">
        <f>SUM(H14-D5)</f>
        <v>4183</v>
      </c>
      <c r="I18" s="13"/>
      <c r="J18" s="12"/>
    </row>
    <row r="19" spans="2:10" ht="30" customHeight="1" x14ac:dyDescent="0.25">
      <c r="B19" s="97" t="s">
        <v>11</v>
      </c>
      <c r="C19" s="21">
        <v>0</v>
      </c>
      <c r="D19" s="21">
        <v>0</v>
      </c>
      <c r="E19" s="22">
        <f>Housing[[#This Row],[Projected
Cost]]-Housing[[#This Row],[Actual
Cost]]</f>
        <v>0</v>
      </c>
      <c r="F19" s="1"/>
      <c r="G19" s="82" t="s">
        <v>0</v>
      </c>
      <c r="H19" s="81">
        <f>SUM(H18-H17)</f>
        <v>-114</v>
      </c>
      <c r="I19" s="13"/>
      <c r="J19" s="12"/>
    </row>
    <row r="20" spans="2:10" ht="30" customHeight="1" x14ac:dyDescent="0.25">
      <c r="B20" s="97" t="s">
        <v>12</v>
      </c>
      <c r="C20" s="21">
        <v>0</v>
      </c>
      <c r="D20" s="21">
        <v>0</v>
      </c>
      <c r="E20" s="22">
        <f>Housing[[#This Row],[Projected
Cost]]-Housing[[#This Row],[Actual
Cost]]</f>
        <v>0</v>
      </c>
      <c r="F20" s="1"/>
      <c r="G20" s="65"/>
      <c r="H20" s="66"/>
      <c r="I20" s="13"/>
      <c r="J20" s="12"/>
    </row>
    <row r="21" spans="2:10" ht="30" customHeight="1" x14ac:dyDescent="0.25">
      <c r="B21" s="99" t="s">
        <v>71</v>
      </c>
      <c r="C21" s="88">
        <f>SUBTOTAL(109,Housing[Projected
Cost])</f>
        <v>1203</v>
      </c>
      <c r="D21" s="88">
        <f>SUBTOTAL(109,Housing[Actual
Cost])</f>
        <v>1317</v>
      </c>
      <c r="E21" s="100">
        <f>SUBTOTAL(109,Housing[Difference])</f>
        <v>-114</v>
      </c>
      <c r="F21" s="1"/>
      <c r="G21" s="65"/>
      <c r="H21" s="66"/>
      <c r="I21" s="13"/>
      <c r="J21" s="12"/>
    </row>
    <row r="22" spans="2:10" ht="37.9" customHeight="1" x14ac:dyDescent="0.25">
      <c r="B22" s="19"/>
      <c r="C22" s="20"/>
      <c r="D22" s="20"/>
      <c r="E22" s="20"/>
      <c r="F22" s="51"/>
      <c r="G22" s="35"/>
      <c r="H22" s="36"/>
      <c r="I22" s="13"/>
      <c r="J22" s="12"/>
    </row>
    <row r="23" spans="2:10" s="113" customFormat="1" ht="30" customHeight="1" x14ac:dyDescent="0.25">
      <c r="B23" s="109" t="s">
        <v>13</v>
      </c>
      <c r="C23" s="111"/>
      <c r="D23" s="111"/>
      <c r="E23" s="111"/>
      <c r="F23" s="112"/>
      <c r="G23" s="122" t="s">
        <v>39</v>
      </c>
      <c r="H23" s="122"/>
      <c r="I23" s="122"/>
      <c r="J23" s="122"/>
    </row>
    <row r="24" spans="2:10" ht="48" customHeight="1" x14ac:dyDescent="0.25">
      <c r="B24" s="24" t="s">
        <v>88</v>
      </c>
      <c r="C24" s="23" t="s">
        <v>81</v>
      </c>
      <c r="D24" s="23" t="s">
        <v>82</v>
      </c>
      <c r="E24" s="23" t="s">
        <v>0</v>
      </c>
      <c r="F24" s="1"/>
      <c r="G24" s="49" t="s">
        <v>39</v>
      </c>
      <c r="H24" s="23" t="s">
        <v>81</v>
      </c>
      <c r="I24" s="50" t="s">
        <v>82</v>
      </c>
      <c r="J24" s="23" t="s">
        <v>0</v>
      </c>
    </row>
    <row r="25" spans="2:10" ht="30" customHeight="1" x14ac:dyDescent="0.25">
      <c r="B25" s="16" t="s">
        <v>69</v>
      </c>
      <c r="C25" s="18"/>
      <c r="D25" s="18"/>
      <c r="E25" s="29">
        <f>Transportation[[#This Row],[Projected
Cost]]-Transportation[[#This Row],[Actual
Cost]]</f>
        <v>0</v>
      </c>
      <c r="F25" s="1"/>
      <c r="G25" s="16" t="s">
        <v>40</v>
      </c>
      <c r="H25" s="8"/>
      <c r="I25" s="8"/>
      <c r="J25" s="37">
        <f>Loans[[#This Row],[Projected
Cost]]-Loans[[#This Row],[Actual
Cost]]</f>
        <v>0</v>
      </c>
    </row>
    <row r="26" spans="2:10" ht="30" customHeight="1" x14ac:dyDescent="0.25">
      <c r="B26" s="16" t="s">
        <v>70</v>
      </c>
      <c r="C26" s="18"/>
      <c r="D26" s="18"/>
      <c r="E26" s="29">
        <f>Transportation[[#This Row],[Projected
Cost]]-Transportation[[#This Row],[Actual
Cost]]</f>
        <v>0</v>
      </c>
      <c r="F26" s="1"/>
      <c r="G26" s="16" t="s">
        <v>57</v>
      </c>
      <c r="H26" s="8"/>
      <c r="I26" s="8"/>
      <c r="J26" s="37">
        <f>Loans[[#This Row],[Projected
Cost]]-Loans[[#This Row],[Actual
Cost]]</f>
        <v>0</v>
      </c>
    </row>
    <row r="27" spans="2:10" ht="30" customHeight="1" x14ac:dyDescent="0.25">
      <c r="B27" s="16" t="s">
        <v>67</v>
      </c>
      <c r="C27" s="18"/>
      <c r="D27" s="18"/>
      <c r="E27" s="29">
        <f>Transportation[[#This Row],[Projected
Cost]]-Transportation[[#This Row],[Actual
Cost]]</f>
        <v>0</v>
      </c>
      <c r="F27" s="1"/>
      <c r="G27" s="16" t="s">
        <v>59</v>
      </c>
      <c r="H27" s="8"/>
      <c r="I27" s="8"/>
      <c r="J27" s="37">
        <f>Loans[[#This Row],[Projected
Cost]]-Loans[[#This Row],[Actual
Cost]]</f>
        <v>0</v>
      </c>
    </row>
    <row r="28" spans="2:10" ht="30" customHeight="1" x14ac:dyDescent="0.25">
      <c r="B28" s="16" t="s">
        <v>14</v>
      </c>
      <c r="C28" s="18"/>
      <c r="D28" s="18"/>
      <c r="E28" s="29">
        <f>Transportation[[#This Row],[Projected
Cost]]-Transportation[[#This Row],[Actual
Cost]]</f>
        <v>0</v>
      </c>
      <c r="F28" s="1"/>
      <c r="G28" s="16" t="s">
        <v>59</v>
      </c>
      <c r="H28" s="8"/>
      <c r="I28" s="8"/>
      <c r="J28" s="37">
        <f>Loans[[#This Row],[Projected
Cost]]-Loans[[#This Row],[Actual
Cost]]</f>
        <v>0</v>
      </c>
    </row>
    <row r="29" spans="2:10" ht="30" customHeight="1" x14ac:dyDescent="0.25">
      <c r="B29" s="16" t="s">
        <v>15</v>
      </c>
      <c r="C29" s="18"/>
      <c r="D29" s="18"/>
      <c r="E29" s="29">
        <f>Transportation[[#This Row],[Projected
Cost]]-Transportation[[#This Row],[Actual
Cost]]</f>
        <v>0</v>
      </c>
      <c r="F29" s="1"/>
      <c r="G29" s="16" t="s">
        <v>59</v>
      </c>
      <c r="H29" s="8"/>
      <c r="I29" s="8"/>
      <c r="J29" s="37">
        <f>Loans[[#This Row],[Projected
Cost]]-Loans[[#This Row],[Actual
Cost]]</f>
        <v>0</v>
      </c>
    </row>
    <row r="30" spans="2:10" ht="30" customHeight="1" x14ac:dyDescent="0.25">
      <c r="B30" s="16" t="s">
        <v>16</v>
      </c>
      <c r="C30" s="18"/>
      <c r="D30" s="18"/>
      <c r="E30" s="29">
        <f>Transportation[[#This Row],[Projected
Cost]]-Transportation[[#This Row],[Actual
Cost]]</f>
        <v>0</v>
      </c>
      <c r="F30" s="1"/>
      <c r="G30" s="16" t="s">
        <v>12</v>
      </c>
      <c r="H30" s="8"/>
      <c r="I30" s="8"/>
      <c r="J30" s="37">
        <f>Loans[[#This Row],[Projected
Cost]]-Loans[[#This Row],[Actual
Cost]]</f>
        <v>0</v>
      </c>
    </row>
    <row r="31" spans="2:10" ht="30" customHeight="1" x14ac:dyDescent="0.25">
      <c r="B31" s="16" t="s">
        <v>17</v>
      </c>
      <c r="C31" s="18"/>
      <c r="D31" s="18"/>
      <c r="E31" s="29">
        <f>Transportation[[#This Row],[Projected
Cost]]-Transportation[[#This Row],[Actual
Cost]]</f>
        <v>0</v>
      </c>
      <c r="F31" s="1"/>
      <c r="G31" s="101" t="s">
        <v>71</v>
      </c>
      <c r="H31" s="85">
        <f>SUBTOTAL(109,Loans[Projected
Cost])</f>
        <v>0</v>
      </c>
      <c r="I31" s="85">
        <f>SUBTOTAL(109,Loans[Actual
Cost])</f>
        <v>0</v>
      </c>
      <c r="J31" s="102">
        <f>SUBTOTAL(109,Loans[Difference])</f>
        <v>0</v>
      </c>
    </row>
    <row r="32" spans="2:10" ht="30" customHeight="1" x14ac:dyDescent="0.25">
      <c r="B32" s="16" t="s">
        <v>12</v>
      </c>
      <c r="C32" s="18"/>
      <c r="D32" s="18"/>
      <c r="E32" s="29">
        <f>Transportation[[#This Row],[Projected
Cost]]-Transportation[[#This Row],[Actual
Cost]]</f>
        <v>0</v>
      </c>
      <c r="F32" s="1"/>
      <c r="G32" s="41"/>
      <c r="H32" s="39"/>
      <c r="I32" s="39"/>
      <c r="J32" s="39"/>
    </row>
    <row r="33" spans="2:10" ht="30" customHeight="1" x14ac:dyDescent="0.25">
      <c r="B33" s="101" t="s">
        <v>71</v>
      </c>
      <c r="C33" s="85">
        <f>SUBTOTAL(109,Transportation[Projected
Cost])</f>
        <v>0</v>
      </c>
      <c r="D33" s="85">
        <f>SUBTOTAL(109,Transportation[Actual
Cost])</f>
        <v>0</v>
      </c>
      <c r="E33" s="102">
        <f>SUBTOTAL(109,Transportation[Difference])</f>
        <v>0</v>
      </c>
      <c r="F33" s="1"/>
      <c r="G33" s="41"/>
      <c r="H33" s="39"/>
      <c r="I33" s="39"/>
      <c r="J33" s="39"/>
    </row>
    <row r="34" spans="2:10" ht="37.9" customHeight="1" x14ac:dyDescent="0.25">
      <c r="B34" s="41"/>
      <c r="C34" s="39"/>
      <c r="D34" s="39"/>
      <c r="E34" s="39"/>
      <c r="F34" s="1"/>
      <c r="G34" s="25"/>
      <c r="H34" s="20"/>
      <c r="I34" s="20"/>
      <c r="J34" s="20"/>
    </row>
    <row r="35" spans="2:10" s="118" customFormat="1" ht="30" customHeight="1" x14ac:dyDescent="0.25">
      <c r="B35" s="109" t="s">
        <v>14</v>
      </c>
      <c r="C35" s="114"/>
      <c r="D35" s="114"/>
      <c r="E35" s="114"/>
      <c r="F35" s="115"/>
      <c r="G35" s="116" t="s">
        <v>32</v>
      </c>
      <c r="H35" s="117"/>
      <c r="I35" s="117"/>
      <c r="J35" s="117"/>
    </row>
    <row r="36" spans="2:10" ht="48" customHeight="1" x14ac:dyDescent="0.25">
      <c r="B36" s="55" t="s">
        <v>14</v>
      </c>
      <c r="C36" s="23" t="s">
        <v>81</v>
      </c>
      <c r="D36" s="23" t="s">
        <v>82</v>
      </c>
      <c r="E36" s="23" t="s">
        <v>0</v>
      </c>
      <c r="F36" s="1"/>
      <c r="G36" s="52" t="s">
        <v>32</v>
      </c>
      <c r="H36" s="53" t="s">
        <v>81</v>
      </c>
      <c r="I36" s="54" t="s">
        <v>82</v>
      </c>
      <c r="J36" s="53" t="s">
        <v>0</v>
      </c>
    </row>
    <row r="37" spans="2:10" ht="30" customHeight="1" x14ac:dyDescent="0.25">
      <c r="B37" s="16" t="s">
        <v>19</v>
      </c>
      <c r="C37" s="18"/>
      <c r="D37" s="18"/>
      <c r="E37" s="29">
        <f>Insurance[[#This Row],[Projected
Cost]]-Insurance[[#This Row],[Actual
Cost]]</f>
        <v>0</v>
      </c>
      <c r="F37" s="1"/>
      <c r="G37" s="40" t="s">
        <v>33</v>
      </c>
      <c r="H37" s="9"/>
      <c r="I37" s="9"/>
      <c r="J37" s="42">
        <f>Entertainment[[#This Row],[Projected
Cost]]-Entertainment[[#This Row],[Actual
Cost]]</f>
        <v>0</v>
      </c>
    </row>
    <row r="38" spans="2:10" ht="30" customHeight="1" x14ac:dyDescent="0.25">
      <c r="B38" s="16" t="s">
        <v>20</v>
      </c>
      <c r="C38" s="18"/>
      <c r="D38" s="18"/>
      <c r="E38" s="29">
        <f>Insurance[[#This Row],[Projected
Cost]]-Insurance[[#This Row],[Actual
Cost]]</f>
        <v>0</v>
      </c>
      <c r="F38" s="1"/>
      <c r="G38" s="40" t="s">
        <v>34</v>
      </c>
      <c r="H38" s="9"/>
      <c r="I38" s="9"/>
      <c r="J38" s="42">
        <f>Entertainment[[#This Row],[Projected
Cost]]-Entertainment[[#This Row],[Actual
Cost]]</f>
        <v>0</v>
      </c>
    </row>
    <row r="39" spans="2:10" ht="30" customHeight="1" x14ac:dyDescent="0.25">
      <c r="B39" s="16" t="s">
        <v>21</v>
      </c>
      <c r="C39" s="18"/>
      <c r="D39" s="18"/>
      <c r="E39" s="29">
        <f>Insurance[[#This Row],[Projected
Cost]]-Insurance[[#This Row],[Actual
Cost]]</f>
        <v>0</v>
      </c>
      <c r="F39" s="1"/>
      <c r="G39" s="40" t="s">
        <v>35</v>
      </c>
      <c r="H39" s="9"/>
      <c r="I39" s="9"/>
      <c r="J39" s="42">
        <f>Entertainment[[#This Row],[Projected
Cost]]-Entertainment[[#This Row],[Actual
Cost]]</f>
        <v>0</v>
      </c>
    </row>
    <row r="40" spans="2:10" ht="30" customHeight="1" x14ac:dyDescent="0.25">
      <c r="B40" s="16" t="s">
        <v>12</v>
      </c>
      <c r="C40" s="18"/>
      <c r="D40" s="18"/>
      <c r="E40" s="29">
        <f>Insurance[[#This Row],[Projected
Cost]]-Insurance[[#This Row],[Actual
Cost]]</f>
        <v>0</v>
      </c>
      <c r="F40" s="1"/>
      <c r="G40" s="40" t="s">
        <v>36</v>
      </c>
      <c r="H40" s="9"/>
      <c r="I40" s="9"/>
      <c r="J40" s="42">
        <f>Entertainment[[#This Row],[Projected
Cost]]-Entertainment[[#This Row],[Actual
Cost]]</f>
        <v>0</v>
      </c>
    </row>
    <row r="41" spans="2:10" ht="30" customHeight="1" x14ac:dyDescent="0.25">
      <c r="B41" s="101" t="s">
        <v>71</v>
      </c>
      <c r="C41" s="85">
        <f>SUBTOTAL(109,Insurance[Projected
Cost])</f>
        <v>0</v>
      </c>
      <c r="D41" s="85">
        <f>SUBTOTAL(109,Insurance[Actual
Cost])</f>
        <v>0</v>
      </c>
      <c r="E41" s="102">
        <f>SUBTOTAL(109,Insurance[Difference])</f>
        <v>0</v>
      </c>
      <c r="F41" s="1"/>
      <c r="G41" s="40" t="s">
        <v>58</v>
      </c>
      <c r="H41" s="9"/>
      <c r="I41" s="9"/>
      <c r="J41" s="42">
        <f>Entertainment[[#This Row],[Projected
Cost]]-Entertainment[[#This Row],[Actual
Cost]]</f>
        <v>0</v>
      </c>
    </row>
    <row r="42" spans="2:10" ht="30" customHeight="1" x14ac:dyDescent="0.25">
      <c r="B42" s="41"/>
      <c r="C42" s="39"/>
      <c r="D42" s="39"/>
      <c r="E42" s="39"/>
      <c r="F42" s="1"/>
      <c r="G42" s="40" t="s">
        <v>37</v>
      </c>
      <c r="H42" s="9"/>
      <c r="I42" s="9"/>
      <c r="J42" s="42">
        <f>Entertainment[[#This Row],[Projected
Cost]]-Entertainment[[#This Row],[Actual
Cost]]</f>
        <v>0</v>
      </c>
    </row>
    <row r="43" spans="2:10" ht="30" customHeight="1" x14ac:dyDescent="0.25">
      <c r="B43" s="41"/>
      <c r="C43" s="39"/>
      <c r="D43" s="39"/>
      <c r="E43" s="39"/>
      <c r="F43" s="1"/>
      <c r="G43" s="40" t="s">
        <v>12</v>
      </c>
      <c r="H43" s="9"/>
      <c r="I43" s="9"/>
      <c r="J43" s="42">
        <f>Entertainment[[#This Row],[Projected
Cost]]-Entertainment[[#This Row],[Actual
Cost]]</f>
        <v>0</v>
      </c>
    </row>
    <row r="44" spans="2:10" ht="30" customHeight="1" x14ac:dyDescent="0.25">
      <c r="B44" s="41"/>
      <c r="C44" s="39"/>
      <c r="D44" s="39"/>
      <c r="E44" s="39"/>
      <c r="F44" s="1"/>
      <c r="G44" s="107" t="s">
        <v>71</v>
      </c>
      <c r="H44" s="83">
        <f>SUBTOTAL(109,Entertainment[Projected
Cost])</f>
        <v>0</v>
      </c>
      <c r="I44" s="83">
        <f>SUBTOTAL(109,Entertainment[Actual
Cost])</f>
        <v>0</v>
      </c>
      <c r="J44" s="108">
        <f>SUBTOTAL(109,Entertainment[Difference])</f>
        <v>0</v>
      </c>
    </row>
    <row r="45" spans="2:10" ht="37.9" customHeight="1" x14ac:dyDescent="0.25">
      <c r="B45" s="41"/>
      <c r="C45" s="39"/>
      <c r="D45" s="39"/>
      <c r="E45" s="39"/>
      <c r="F45" s="51"/>
      <c r="G45" s="43"/>
      <c r="H45" s="44"/>
      <c r="I45" s="44"/>
      <c r="J45" s="44"/>
    </row>
    <row r="46" spans="2:10" s="118" customFormat="1" ht="30" customHeight="1" x14ac:dyDescent="0.25">
      <c r="B46" s="109" t="s">
        <v>23</v>
      </c>
      <c r="C46" s="110"/>
      <c r="D46" s="110"/>
      <c r="E46" s="110"/>
      <c r="F46" s="115"/>
      <c r="G46" s="109" t="s">
        <v>41</v>
      </c>
      <c r="H46" s="119"/>
      <c r="I46" s="119"/>
      <c r="J46" s="119"/>
    </row>
    <row r="47" spans="2:10" ht="48" customHeight="1" x14ac:dyDescent="0.25">
      <c r="B47" s="56" t="s">
        <v>88</v>
      </c>
      <c r="C47" s="57" t="s">
        <v>81</v>
      </c>
      <c r="D47" s="57" t="s">
        <v>82</v>
      </c>
      <c r="E47" s="57" t="s">
        <v>0</v>
      </c>
      <c r="F47" s="1"/>
      <c r="G47" s="58" t="s">
        <v>41</v>
      </c>
      <c r="H47" s="23" t="s">
        <v>83</v>
      </c>
      <c r="I47" s="50" t="s">
        <v>84</v>
      </c>
      <c r="J47" s="23" t="s">
        <v>0</v>
      </c>
    </row>
    <row r="48" spans="2:10" ht="30" customHeight="1" x14ac:dyDescent="0.25">
      <c r="B48" s="28" t="s">
        <v>22</v>
      </c>
      <c r="C48" s="30"/>
      <c r="D48" s="30"/>
      <c r="E48" s="31">
        <f>Food[[#This Row],[Projected
Cost]]-Food[[#This Row],[Actual
Cost]]</f>
        <v>0</v>
      </c>
      <c r="F48" s="1"/>
      <c r="G48" s="16" t="s">
        <v>42</v>
      </c>
      <c r="H48" s="8"/>
      <c r="I48" s="8"/>
      <c r="J48" s="37">
        <f>Taxes[[#This Row],[Projected 
Cost]]-Taxes[[#This Row],[Actual 
Cost]]</f>
        <v>0</v>
      </c>
    </row>
    <row r="49" spans="2:10" ht="30" customHeight="1" x14ac:dyDescent="0.25">
      <c r="B49" s="16" t="s">
        <v>31</v>
      </c>
      <c r="C49" s="18"/>
      <c r="D49" s="18"/>
      <c r="E49" s="29">
        <f>Food[[#This Row],[Projected
Cost]]-Food[[#This Row],[Actual
Cost]]</f>
        <v>0</v>
      </c>
      <c r="F49" s="1"/>
      <c r="G49" s="16" t="s">
        <v>43</v>
      </c>
      <c r="H49" s="8"/>
      <c r="I49" s="8"/>
      <c r="J49" s="37">
        <f>Taxes[[#This Row],[Projected 
Cost]]-Taxes[[#This Row],[Actual 
Cost]]</f>
        <v>0</v>
      </c>
    </row>
    <row r="50" spans="2:10" ht="30" customHeight="1" x14ac:dyDescent="0.25">
      <c r="B50" s="27" t="s">
        <v>12</v>
      </c>
      <c r="C50" s="32"/>
      <c r="D50" s="32"/>
      <c r="E50" s="33">
        <f>Food[[#This Row],[Projected
Cost]]-Food[[#This Row],[Actual
Cost]]</f>
        <v>0</v>
      </c>
      <c r="F50" s="1"/>
      <c r="G50" s="16" t="s">
        <v>44</v>
      </c>
      <c r="H50" s="8"/>
      <c r="I50" s="8"/>
      <c r="J50" s="37">
        <f>Taxes[[#This Row],[Projected 
Cost]]-Taxes[[#This Row],[Actual 
Cost]]</f>
        <v>0</v>
      </c>
    </row>
    <row r="51" spans="2:10" ht="30" customHeight="1" x14ac:dyDescent="0.25">
      <c r="B51" s="103" t="s">
        <v>71</v>
      </c>
      <c r="C51" s="90">
        <f>SUBTOTAL(109,Food[Projected
Cost])</f>
        <v>0</v>
      </c>
      <c r="D51" s="90">
        <f>SUBTOTAL(109,Food[Actual
Cost])</f>
        <v>0</v>
      </c>
      <c r="E51" s="104">
        <f>SUBTOTAL(109,Food[Difference])</f>
        <v>0</v>
      </c>
      <c r="F51" s="1"/>
      <c r="G51" s="16" t="s">
        <v>12</v>
      </c>
      <c r="H51" s="8"/>
      <c r="I51" s="8"/>
      <c r="J51" s="37">
        <f>Taxes[[#This Row],[Projected 
Cost]]-Taxes[[#This Row],[Actual 
Cost]]</f>
        <v>0</v>
      </c>
    </row>
    <row r="52" spans="2:10" ht="30" customHeight="1" x14ac:dyDescent="0.25">
      <c r="B52" s="19"/>
      <c r="C52" s="20"/>
      <c r="D52" s="20"/>
      <c r="E52" s="20"/>
      <c r="F52" s="1"/>
      <c r="G52" s="101" t="s">
        <v>71</v>
      </c>
      <c r="H52" s="84">
        <f>SUBTOTAL(109,Taxes[Projected 
Cost])</f>
        <v>0</v>
      </c>
      <c r="I52" s="84">
        <f>SUBTOTAL(109,Taxes[Actual 
Cost])</f>
        <v>0</v>
      </c>
      <c r="J52" s="106">
        <f>SUBTOTAL(109,Taxes[Difference])</f>
        <v>0</v>
      </c>
    </row>
    <row r="53" spans="2:10" ht="37.9" customHeight="1" x14ac:dyDescent="0.25">
      <c r="B53" s="19"/>
      <c r="C53" s="26"/>
      <c r="D53" s="26"/>
      <c r="E53" s="26"/>
      <c r="F53" s="1"/>
      <c r="G53" s="34"/>
      <c r="H53" s="14"/>
      <c r="I53" s="14"/>
      <c r="J53" s="14"/>
    </row>
    <row r="54" spans="2:10" s="118" customFormat="1" ht="30" customHeight="1" x14ac:dyDescent="0.25">
      <c r="B54" s="109" t="s">
        <v>48</v>
      </c>
      <c r="C54" s="110"/>
      <c r="D54" s="110"/>
      <c r="E54" s="110"/>
      <c r="F54" s="115"/>
      <c r="G54" s="123" t="s">
        <v>65</v>
      </c>
      <c r="H54" s="123"/>
      <c r="I54" s="123"/>
      <c r="J54" s="123"/>
    </row>
    <row r="55" spans="2:10" ht="48" customHeight="1" x14ac:dyDescent="0.25">
      <c r="B55" s="62" t="s">
        <v>48</v>
      </c>
      <c r="C55" s="23" t="s">
        <v>81</v>
      </c>
      <c r="D55" s="23" t="s">
        <v>82</v>
      </c>
      <c r="E55" s="23" t="s">
        <v>0</v>
      </c>
      <c r="F55" s="1"/>
      <c r="G55" s="59" t="s">
        <v>65</v>
      </c>
      <c r="H55" s="60" t="s">
        <v>81</v>
      </c>
      <c r="I55" s="61" t="s">
        <v>82</v>
      </c>
      <c r="J55" s="60" t="s">
        <v>0</v>
      </c>
    </row>
    <row r="56" spans="2:10" ht="30" customHeight="1" x14ac:dyDescent="0.25">
      <c r="B56" s="17" t="s">
        <v>26</v>
      </c>
      <c r="C56" s="18"/>
      <c r="D56" s="18"/>
      <c r="E56" s="29">
        <f>Children[[#This Row],[Projected
Cost]]-Children[[#This Row],[Actual
Cost]]</f>
        <v>0</v>
      </c>
      <c r="F56" s="1"/>
      <c r="G56" s="28" t="s">
        <v>26</v>
      </c>
      <c r="H56" s="10"/>
      <c r="I56" s="10"/>
      <c r="J56" s="38">
        <f>PersonalCare[[#This Row],[Projected
Cost]]-PersonalCare[[#This Row],[Actual
Cost]]</f>
        <v>0</v>
      </c>
    </row>
    <row r="57" spans="2:10" ht="30" customHeight="1" x14ac:dyDescent="0.25">
      <c r="B57" s="17" t="s">
        <v>28</v>
      </c>
      <c r="C57" s="18"/>
      <c r="D57" s="18"/>
      <c r="E57" s="29">
        <f>Children[[#This Row],[Projected
Cost]]-Children[[#This Row],[Actual
Cost]]</f>
        <v>0</v>
      </c>
      <c r="F57" s="1"/>
      <c r="G57" s="16" t="s">
        <v>29</v>
      </c>
      <c r="H57" s="8"/>
      <c r="I57" s="8"/>
      <c r="J57" s="37">
        <f>PersonalCare[[#This Row],[Projected
Cost]]-PersonalCare[[#This Row],[Actual
Cost]]</f>
        <v>0</v>
      </c>
    </row>
    <row r="58" spans="2:10" ht="30" customHeight="1" x14ac:dyDescent="0.25">
      <c r="B58" s="17" t="s">
        <v>51</v>
      </c>
      <c r="C58" s="18"/>
      <c r="D58" s="18"/>
      <c r="E58" s="29">
        <f>Children[[#This Row],[Projected
Cost]]-Children[[#This Row],[Actual
Cost]]</f>
        <v>0</v>
      </c>
      <c r="F58" s="1"/>
      <c r="G58" s="16" t="s">
        <v>28</v>
      </c>
      <c r="H58" s="8"/>
      <c r="I58" s="8"/>
      <c r="J58" s="37">
        <f>PersonalCare[[#This Row],[Projected
Cost]]-PersonalCare[[#This Row],[Actual
Cost]]</f>
        <v>0</v>
      </c>
    </row>
    <row r="59" spans="2:10" ht="30" customHeight="1" x14ac:dyDescent="0.25">
      <c r="B59" s="17" t="s">
        <v>49</v>
      </c>
      <c r="C59" s="18"/>
      <c r="D59" s="18"/>
      <c r="E59" s="29">
        <f>Children[[#This Row],[Projected
Cost]]-Children[[#This Row],[Actual
Cost]]</f>
        <v>0</v>
      </c>
      <c r="F59" s="1"/>
      <c r="G59" s="16" t="s">
        <v>38</v>
      </c>
      <c r="H59" s="8"/>
      <c r="I59" s="8"/>
      <c r="J59" s="37">
        <f>PersonalCare[[#This Row],[Projected
Cost]]-PersonalCare[[#This Row],[Actual
Cost]]</f>
        <v>0</v>
      </c>
    </row>
    <row r="60" spans="2:10" ht="30" customHeight="1" x14ac:dyDescent="0.25">
      <c r="B60" s="17" t="s">
        <v>76</v>
      </c>
      <c r="C60" s="18"/>
      <c r="D60" s="18"/>
      <c r="E60" s="29">
        <f>Children[[#This Row],[Projected
Cost]]-Children[[#This Row],[Actual
Cost]]</f>
        <v>0</v>
      </c>
      <c r="F60" s="1"/>
      <c r="G60" s="16" t="s">
        <v>30</v>
      </c>
      <c r="H60" s="8"/>
      <c r="I60" s="8"/>
      <c r="J60" s="37">
        <f>PersonalCare[[#This Row],[Projected
Cost]]-PersonalCare[[#This Row],[Actual
Cost]]</f>
        <v>0</v>
      </c>
    </row>
    <row r="61" spans="2:10" ht="30" customHeight="1" x14ac:dyDescent="0.25">
      <c r="B61" s="17" t="s">
        <v>50</v>
      </c>
      <c r="C61" s="18"/>
      <c r="D61" s="18"/>
      <c r="E61" s="29">
        <f>Children[[#This Row],[Projected
Cost]]-Children[[#This Row],[Actual
Cost]]</f>
        <v>0</v>
      </c>
      <c r="F61" s="1"/>
      <c r="G61" s="16" t="s">
        <v>76</v>
      </c>
      <c r="H61" s="8"/>
      <c r="I61" s="8"/>
      <c r="J61" s="37">
        <f>PersonalCare[[#This Row],[Projected
Cost]]-PersonalCare[[#This Row],[Actual
Cost]]</f>
        <v>0</v>
      </c>
    </row>
    <row r="62" spans="2:10" ht="30" customHeight="1" x14ac:dyDescent="0.25">
      <c r="B62" s="17" t="s">
        <v>52</v>
      </c>
      <c r="C62" s="18"/>
      <c r="D62" s="18"/>
      <c r="E62" s="29">
        <f>Children[[#This Row],[Projected
Cost]]-Children[[#This Row],[Actual
Cost]]</f>
        <v>0</v>
      </c>
      <c r="F62" s="1"/>
      <c r="G62" s="16" t="s">
        <v>12</v>
      </c>
      <c r="H62" s="8"/>
      <c r="I62" s="8"/>
      <c r="J62" s="37">
        <f>PersonalCare[[#This Row],[Projected
Cost]]-PersonalCare[[#This Row],[Actual
Cost]]</f>
        <v>0</v>
      </c>
    </row>
    <row r="63" spans="2:10" ht="30" customHeight="1" x14ac:dyDescent="0.25">
      <c r="B63" s="17" t="s">
        <v>55</v>
      </c>
      <c r="C63" s="18"/>
      <c r="D63" s="18"/>
      <c r="E63" s="29">
        <f>Children[[#This Row],[Projected
Cost]]-Children[[#This Row],[Actual
Cost]]</f>
        <v>0</v>
      </c>
      <c r="F63" s="1"/>
      <c r="G63" s="101" t="s">
        <v>71</v>
      </c>
      <c r="H63" s="85">
        <f>SUBTOTAL(109,PersonalCare[Projected
Cost])</f>
        <v>0</v>
      </c>
      <c r="I63" s="85">
        <f>SUBTOTAL(109,PersonalCare[Actual
Cost])</f>
        <v>0</v>
      </c>
      <c r="J63" s="102">
        <f>SUBTOTAL(109,PersonalCare[Difference])</f>
        <v>0</v>
      </c>
    </row>
    <row r="64" spans="2:10" ht="30" customHeight="1" x14ac:dyDescent="0.25">
      <c r="B64" s="17" t="s">
        <v>12</v>
      </c>
      <c r="C64" s="18"/>
      <c r="D64" s="18"/>
      <c r="E64" s="29">
        <f>Children[[#This Row],[Projected
Cost]]-Children[[#This Row],[Actual
Cost]]</f>
        <v>0</v>
      </c>
      <c r="F64" s="1"/>
      <c r="G64" s="41"/>
      <c r="H64" s="39"/>
      <c r="I64" s="39"/>
      <c r="J64" s="39"/>
    </row>
    <row r="65" spans="2:10" ht="30" customHeight="1" x14ac:dyDescent="0.25">
      <c r="B65" s="101" t="s">
        <v>71</v>
      </c>
      <c r="C65" s="86">
        <f>SUBTOTAL(109,Children[Projected
Cost])</f>
        <v>0</v>
      </c>
      <c r="D65" s="86">
        <f>SUBTOTAL(109,Children[Actual
Cost])</f>
        <v>0</v>
      </c>
      <c r="E65" s="105">
        <f>SUBTOTAL(109,Children[Difference])</f>
        <v>0</v>
      </c>
      <c r="F65" s="1"/>
      <c r="G65" s="41"/>
      <c r="H65" s="39"/>
      <c r="I65" s="39"/>
      <c r="J65" s="39"/>
    </row>
    <row r="66" spans="2:10" ht="37.9" customHeight="1" x14ac:dyDescent="0.25">
      <c r="B66" s="19"/>
      <c r="C66" s="20"/>
      <c r="D66" s="20"/>
      <c r="E66" s="20"/>
      <c r="F66" s="1"/>
      <c r="G66" s="34"/>
      <c r="H66" s="14"/>
      <c r="I66" s="14"/>
      <c r="J66" s="14"/>
    </row>
    <row r="67" spans="2:10" s="118" customFormat="1" ht="30" customHeight="1" x14ac:dyDescent="0.25">
      <c r="B67" s="109" t="s">
        <v>47</v>
      </c>
      <c r="C67" s="114"/>
      <c r="D67" s="114"/>
      <c r="E67" s="114"/>
      <c r="F67" s="120"/>
      <c r="G67" s="116" t="s">
        <v>24</v>
      </c>
      <c r="H67" s="117"/>
      <c r="I67" s="117"/>
      <c r="J67" s="117"/>
    </row>
    <row r="68" spans="2:10" ht="48" customHeight="1" x14ac:dyDescent="0.25">
      <c r="B68" s="58" t="s">
        <v>47</v>
      </c>
      <c r="C68" s="23" t="s">
        <v>81</v>
      </c>
      <c r="D68" s="23" t="s">
        <v>82</v>
      </c>
      <c r="E68" s="23" t="s">
        <v>0</v>
      </c>
      <c r="F68" s="1"/>
      <c r="G68" s="64" t="s">
        <v>24</v>
      </c>
      <c r="H68" s="23" t="s">
        <v>81</v>
      </c>
      <c r="I68" s="50" t="s">
        <v>82</v>
      </c>
      <c r="J68" s="23" t="s">
        <v>0</v>
      </c>
    </row>
    <row r="69" spans="2:10" ht="30" customHeight="1" x14ac:dyDescent="0.25">
      <c r="B69" s="16" t="s">
        <v>53</v>
      </c>
      <c r="C69" s="18"/>
      <c r="D69" s="18"/>
      <c r="E69" s="29">
        <f>Legal[[#This Row],[Projected
Cost]]-Legal[[#This Row],[Actual
Cost]]</f>
        <v>0</v>
      </c>
      <c r="F69" s="1"/>
      <c r="G69" s="16" t="s">
        <v>23</v>
      </c>
      <c r="H69" s="8"/>
      <c r="I69" s="8"/>
      <c r="J69" s="37">
        <f>Pets[[#This Row],[Projected
Cost]]-Pets[[#This Row],[Actual
Cost]]</f>
        <v>0</v>
      </c>
    </row>
    <row r="70" spans="2:10" ht="30" customHeight="1" x14ac:dyDescent="0.25">
      <c r="B70" s="16" t="s">
        <v>54</v>
      </c>
      <c r="C70" s="18"/>
      <c r="D70" s="18"/>
      <c r="E70" s="29">
        <f>Legal[[#This Row],[Projected
Cost]]-Legal[[#This Row],[Actual
Cost]]</f>
        <v>0</v>
      </c>
      <c r="F70" s="1"/>
      <c r="G70" s="16" t="s">
        <v>26</v>
      </c>
      <c r="H70" s="8"/>
      <c r="I70" s="8"/>
      <c r="J70" s="37">
        <f>Pets[[#This Row],[Projected
Cost]]-Pets[[#This Row],[Actual
Cost]]</f>
        <v>0</v>
      </c>
    </row>
    <row r="71" spans="2:10" ht="30" customHeight="1" x14ac:dyDescent="0.25">
      <c r="B71" s="16" t="s">
        <v>74</v>
      </c>
      <c r="C71" s="18"/>
      <c r="D71" s="18"/>
      <c r="E71" s="29">
        <f>Legal[[#This Row],[Projected
Cost]]-Legal[[#This Row],[Actual
Cost]]</f>
        <v>0</v>
      </c>
      <c r="F71" s="1"/>
      <c r="G71" s="16" t="s">
        <v>27</v>
      </c>
      <c r="H71" s="8"/>
      <c r="I71" s="8"/>
      <c r="J71" s="37">
        <f>Pets[[#This Row],[Projected
Cost]]-Pets[[#This Row],[Actual
Cost]]</f>
        <v>0</v>
      </c>
    </row>
    <row r="72" spans="2:10" ht="30" customHeight="1" x14ac:dyDescent="0.25">
      <c r="B72" s="16" t="s">
        <v>12</v>
      </c>
      <c r="C72" s="18"/>
      <c r="D72" s="18"/>
      <c r="E72" s="29">
        <f>Legal[[#This Row],[Projected
Cost]]-Legal[[#This Row],[Actual
Cost]]</f>
        <v>0</v>
      </c>
      <c r="F72" s="1"/>
      <c r="G72" s="16" t="s">
        <v>25</v>
      </c>
      <c r="H72" s="8"/>
      <c r="I72" s="8"/>
      <c r="J72" s="37">
        <f>Pets[[#This Row],[Projected
Cost]]-Pets[[#This Row],[Actual
Cost]]</f>
        <v>0</v>
      </c>
    </row>
    <row r="73" spans="2:10" ht="30" customHeight="1" x14ac:dyDescent="0.25">
      <c r="B73" s="101" t="s">
        <v>71</v>
      </c>
      <c r="C73" s="85">
        <f>SUBTOTAL(109,Legal[Projected
Cost])</f>
        <v>0</v>
      </c>
      <c r="D73" s="85">
        <f>SUBTOTAL(109,Legal[Actual
Cost])</f>
        <v>0</v>
      </c>
      <c r="E73" s="102">
        <f>SUBTOTAL(109,Legal[Difference])</f>
        <v>0</v>
      </c>
      <c r="F73" s="1"/>
      <c r="G73" s="16" t="s">
        <v>12</v>
      </c>
      <c r="H73" s="8"/>
      <c r="I73" s="8"/>
      <c r="J73" s="37">
        <f>Pets[[#This Row],[Projected
Cost]]-Pets[[#This Row],[Actual
Cost]]</f>
        <v>0</v>
      </c>
    </row>
    <row r="74" spans="2:10" ht="30" customHeight="1" x14ac:dyDescent="0.25">
      <c r="B74" s="41"/>
      <c r="C74" s="39"/>
      <c r="D74" s="39"/>
      <c r="E74" s="39"/>
      <c r="F74" s="1"/>
      <c r="G74" s="101" t="s">
        <v>71</v>
      </c>
      <c r="H74" s="86">
        <f>SUBTOTAL(109,Pets[Projected
Cost])</f>
        <v>0</v>
      </c>
      <c r="I74" s="86">
        <f>SUBTOTAL(109,Pets[Actual
Cost])</f>
        <v>0</v>
      </c>
      <c r="J74" s="105">
        <f>SUBTOTAL(109,Pets[Difference])</f>
        <v>0</v>
      </c>
    </row>
    <row r="75" spans="2:10" ht="37.9" customHeight="1" x14ac:dyDescent="0.25">
      <c r="B75" s="41"/>
      <c r="C75" s="39"/>
      <c r="D75" s="39"/>
      <c r="E75" s="39"/>
      <c r="F75" s="63"/>
      <c r="G75" s="45"/>
      <c r="H75" s="46"/>
      <c r="I75" s="46"/>
      <c r="J75" s="46"/>
    </row>
    <row r="76" spans="2:10" s="118" customFormat="1" ht="30" customHeight="1" x14ac:dyDescent="0.25">
      <c r="B76" s="109" t="s">
        <v>73</v>
      </c>
      <c r="C76" s="109"/>
      <c r="D76" s="109"/>
      <c r="E76" s="109"/>
      <c r="F76" s="120"/>
      <c r="G76" s="109" t="s">
        <v>62</v>
      </c>
      <c r="H76" s="119"/>
      <c r="I76" s="119"/>
      <c r="J76" s="119"/>
    </row>
    <row r="77" spans="2:10" ht="48" customHeight="1" x14ac:dyDescent="0.25">
      <c r="B77" s="58" t="s">
        <v>73</v>
      </c>
      <c r="C77" s="23" t="s">
        <v>81</v>
      </c>
      <c r="D77" s="23" t="s">
        <v>82</v>
      </c>
      <c r="E77" s="23" t="s">
        <v>0</v>
      </c>
      <c r="F77" s="1"/>
      <c r="G77" s="64" t="s">
        <v>62</v>
      </c>
      <c r="H77" s="23" t="s">
        <v>81</v>
      </c>
      <c r="I77" s="50" t="s">
        <v>82</v>
      </c>
      <c r="J77" s="23" t="s">
        <v>0</v>
      </c>
    </row>
    <row r="78" spans="2:10" ht="30" customHeight="1" x14ac:dyDescent="0.25">
      <c r="B78" s="16" t="s">
        <v>60</v>
      </c>
      <c r="C78" s="18"/>
      <c r="D78" s="18"/>
      <c r="E78" s="29">
        <f>Savings[[#This Row],[Projected
Cost]]-Savings[[#This Row],[Actual
Cost]]</f>
        <v>0</v>
      </c>
      <c r="F78" s="1"/>
      <c r="G78" s="16" t="s">
        <v>45</v>
      </c>
      <c r="H78" s="8"/>
      <c r="I78" s="8"/>
      <c r="J78" s="37">
        <f>Gifts[[#This Row],[Projected
Cost]]-Gifts[[#This Row],[Actual
Cost]]</f>
        <v>0</v>
      </c>
    </row>
    <row r="79" spans="2:10" ht="30" customHeight="1" x14ac:dyDescent="0.25">
      <c r="B79" s="16" t="s">
        <v>61</v>
      </c>
      <c r="C79" s="18"/>
      <c r="D79" s="18"/>
      <c r="E79" s="29">
        <f>Savings[[#This Row],[Projected
Cost]]-Savings[[#This Row],[Actual
Cost]]</f>
        <v>0</v>
      </c>
      <c r="F79" s="1"/>
      <c r="G79" s="16" t="s">
        <v>46</v>
      </c>
      <c r="H79" s="8"/>
      <c r="I79" s="8"/>
      <c r="J79" s="37">
        <f>Gifts[[#This Row],[Projected
Cost]]-Gifts[[#This Row],[Actual
Cost]]</f>
        <v>0</v>
      </c>
    </row>
    <row r="80" spans="2:10" ht="30" customHeight="1" x14ac:dyDescent="0.25">
      <c r="B80" s="16" t="s">
        <v>56</v>
      </c>
      <c r="C80" s="18"/>
      <c r="D80" s="18"/>
      <c r="E80" s="29">
        <f>Savings[[#This Row],[Projected
Cost]]-Savings[[#This Row],[Actual
Cost]]</f>
        <v>0</v>
      </c>
      <c r="F80" s="1"/>
      <c r="G80" s="16" t="s">
        <v>66</v>
      </c>
      <c r="H80" s="8"/>
      <c r="I80" s="8"/>
      <c r="J80" s="37">
        <f>Gifts[[#This Row],[Projected
Cost]]-Gifts[[#This Row],[Actual
Cost]]</f>
        <v>0</v>
      </c>
    </row>
    <row r="81" spans="2:10" ht="30" customHeight="1" x14ac:dyDescent="0.25">
      <c r="B81" s="16" t="s">
        <v>12</v>
      </c>
      <c r="C81" s="18"/>
      <c r="D81" s="18"/>
      <c r="E81" s="29">
        <f>Savings[[#This Row],[Projected
Cost]]-Savings[[#This Row],[Actual
Cost]]</f>
        <v>0</v>
      </c>
      <c r="G81" s="101" t="s">
        <v>71</v>
      </c>
      <c r="H81" s="85">
        <f>SUBTOTAL(109,Gifts[Projected
Cost])</f>
        <v>0</v>
      </c>
      <c r="I81" s="85">
        <f>SUBTOTAL(109,Gifts[Actual
Cost])</f>
        <v>0</v>
      </c>
      <c r="J81" s="102">
        <f>SUBTOTAL(109,Gifts[Difference])</f>
        <v>0</v>
      </c>
    </row>
    <row r="82" spans="2:10" ht="30" customHeight="1" x14ac:dyDescent="0.25">
      <c r="B82" s="101" t="s">
        <v>71</v>
      </c>
      <c r="C82" s="85">
        <f>SUBTOTAL(109,Savings[Projected
Cost])</f>
        <v>0</v>
      </c>
      <c r="D82" s="85">
        <f>SUBTOTAL(109,Savings[Actual
Cost])</f>
        <v>0</v>
      </c>
      <c r="E82" s="102">
        <f>SUBTOTAL(109,Savings[Difference])</f>
        <v>0</v>
      </c>
    </row>
  </sheetData>
  <sortState xmlns:xlrd2="http://schemas.microsoft.com/office/spreadsheetml/2017/richdata2" ref="G34:K34">
    <sortCondition ref="G34"/>
  </sortState>
  <mergeCells count="7">
    <mergeCell ref="B2:H2"/>
    <mergeCell ref="G23:J23"/>
    <mergeCell ref="G54:J54"/>
    <mergeCell ref="G4:H4"/>
    <mergeCell ref="G10:H10"/>
    <mergeCell ref="G16:H16"/>
    <mergeCell ref="B3:H3"/>
  </mergeCells>
  <phoneticPr fontId="2" type="noConversion"/>
  <conditionalFormatting sqref="J69:J73 J56:J62 E78:E81 E69:E72 E48:E50 E37:E40 J25:J30 J78:J80 E10:E20 E56:E64 E25:E32 J37:J43 J48:J51 H19:H22">
    <cfRule type="iconSet" priority="4">
      <iconSet iconSet="3Arrows">
        <cfvo type="percentile" val="0"/>
        <cfvo type="num" val="-50"/>
        <cfvo type="num" val="50"/>
      </iconSet>
    </cfRule>
  </conditionalFormatting>
  <conditionalFormatting sqref="D5:J5 B3 B4:G4 B23 B35 B46 B54 B67 B77:E82 B76 G77:J81 G76 G67 G54 G46 G35 G23 B55:E66 B24:E34 G47:J53 G36:J45 B47:E53 B68:E75 G68:J75 G24:J34 G55:J66 I3:J4 I10:J10 I15:J16 G7:J9 B5 B8 G11:J14 G10 G15:G16 B6:J6 B36:E45 F8:F80 B9:E22 B7:F7 G17:J22">
    <cfRule type="cellIs" dxfId="178" priority="2" operator="lessThan">
      <formula>0</formula>
    </cfRule>
  </conditionalFormatting>
  <conditionalFormatting sqref="C5">
    <cfRule type="cellIs" dxfId="177" priority="1" operator="lessThan">
      <formula>0</formula>
    </cfRule>
  </conditionalFormatting>
  <dataValidations count="28">
    <dataValidation allowBlank="1" showInputMessage="1" showErrorMessage="1" prompt="Create a Family Budget Planner in this worksheet. Enter details in tables. Total Projected and Actual Costs, Projected and Actual Balance, and Difference are auto calculated" sqref="A3" xr:uid="{00000000-0002-0000-0000-000000000000}"/>
    <dataValidation allowBlank="1" showInputMessage="1" showErrorMessage="1" prompt="Title of this worksheet is in this cell. Summary is in table below. Sample expense categories are in separate tables starting in B5. Enter income amounts starting in cell G2" sqref="B3" xr:uid="{00000000-0002-0000-0000-000001000000}"/>
    <dataValidation allowBlank="1" showInputMessage="1" showErrorMessage="1" prompt="Total Projected Cost is auto calculated in cell below" sqref="C4" xr:uid="{00000000-0002-0000-0000-000002000000}"/>
    <dataValidation allowBlank="1" showInputMessage="1" showErrorMessage="1" prompt="Total Actual Cost is auto calculated in cell below" sqref="D4" xr:uid="{00000000-0002-0000-0000-000003000000}"/>
    <dataValidation allowBlank="1" showInputMessage="1" showErrorMessage="1" prompt="Total Difference is auto calculated in cell below" sqref="E4" xr:uid="{00000000-0002-0000-0000-000004000000}"/>
    <dataValidation allowBlank="1" showInputMessage="1" showErrorMessage="1" prompt="Enter details in Housing table below, in Transportation table starting in cell B19, and in Projected Monthly Income table starting in cell G2" sqref="B8" xr:uid="{00000000-0002-0000-0000-000005000000}"/>
    <dataValidation allowBlank="1" showInputMessage="1" showErrorMessage="1" prompt="Enter Projected Monthly Income Source in this column under this heading" sqref="G4" xr:uid="{00000000-0002-0000-0000-000006000000}"/>
    <dataValidation allowBlank="1" showInputMessage="1" showErrorMessage="1" prompt="Enter details in Actual Monthly Income table below" sqref="G9" xr:uid="{00000000-0002-0000-0000-000008000000}"/>
    <dataValidation allowBlank="1" showInputMessage="1" showErrorMessage="1" prompt="Enter Actual Monthly Income Source in this column under this heading" sqref="G10" xr:uid="{00000000-0002-0000-0000-000009000000}"/>
    <dataValidation allowBlank="1" showInputMessage="1" showErrorMessage="1" prompt="Balance table below is auto updated" sqref="G15" xr:uid="{00000000-0002-0000-0000-00000A000000}"/>
    <dataValidation allowBlank="1" showInputMessage="1" showErrorMessage="1" prompt="Balance is in this column under this heading" sqref="G16" xr:uid="{00000000-0002-0000-0000-00000B000000}"/>
    <dataValidation allowBlank="1" showInputMessage="1" showErrorMessage="1" prompt="Sample expense category is in this cell. Sample expenses related to the sample category are in this column under this heading. Use heading filters to find specific entries" sqref="B9 B24 G68 G36 B36 B47 G47 G55 B55 B68 B77 G77 G24" xr:uid="{00000000-0002-0000-0000-00000D000000}"/>
    <dataValidation allowBlank="1" showInputMessage="1" showErrorMessage="1" prompt="Enter Projected Cost in this column under this heading" sqref="C9 C24 C36 C47 C55 C68 C77 H77 H36 H47 H55 H68 H24" xr:uid="{00000000-0002-0000-0000-00000E000000}"/>
    <dataValidation allowBlank="1" showInputMessage="1" showErrorMessage="1" prompt="Enter Actual Cost in this column under this heading" sqref="D9 D24 D36 D47 D55 D68 D77 I77 I36 I47 I55 I68 I24" xr:uid="{00000000-0002-0000-0000-00000F000000}"/>
    <dataValidation allowBlank="1" showInputMessage="1" showErrorMessage="1" prompt="Enter details in Transportation table below and in Insurance table starting in cell B30" sqref="B23" xr:uid="{00000000-0002-0000-0000-000010000000}"/>
    <dataValidation allowBlank="1" showInputMessage="1" showErrorMessage="1" prompt="Enter details in Insurance table below and in Food table starting in cell B37" sqref="B35" xr:uid="{00000000-0002-0000-0000-000011000000}"/>
    <dataValidation allowBlank="1" showInputMessage="1" showErrorMessage="1" prompt="Enter details in Food table below and in Children table starting in cell B43" sqref="B46" xr:uid="{00000000-0002-0000-0000-000012000000}"/>
    <dataValidation allowBlank="1" showInputMessage="1" showErrorMessage="1" prompt="Enter details in Children table below and in Legal table starting in cell B55" sqref="B54" xr:uid="{00000000-0002-0000-0000-000013000000}"/>
    <dataValidation allowBlank="1" showInputMessage="1" showErrorMessage="1" prompt="Enter details in Legal table below and in Savings table starting in cell B62" sqref="B67" xr:uid="{00000000-0002-0000-0000-000014000000}"/>
    <dataValidation allowBlank="1" showInputMessage="1" showErrorMessage="1" prompt="Enter details in Savings table below and in Loans table starting in cell G19" sqref="B76" xr:uid="{00000000-0002-0000-0000-000015000000}"/>
    <dataValidation allowBlank="1" showInputMessage="1" showErrorMessage="1" prompt="Enter details in Loans table below and in Entertainment table starting in cell G28" sqref="G23" xr:uid="{00000000-0002-0000-0000-000016000000}"/>
    <dataValidation allowBlank="1" showInputMessage="1" showErrorMessage="1" prompt="Enter details in Entertainment table below and in Taxes table starting in cell G38" sqref="G35" xr:uid="{00000000-0002-0000-0000-000017000000}"/>
    <dataValidation allowBlank="1" showInputMessage="1" showErrorMessage="1" prompt="Enter details in Taxes table below and in Personal Care table starting in cell G45" sqref="G46" xr:uid="{00000000-0002-0000-0000-000018000000}"/>
    <dataValidation allowBlank="1" showInputMessage="1" showErrorMessage="1" prompt="Enter details in Personal Care table below and in Pets table starting in cell G55" sqref="G54" xr:uid="{00000000-0002-0000-0000-000019000000}"/>
    <dataValidation allowBlank="1" showInputMessage="1" showErrorMessage="1" prompt="Enter details in Pets table below and in Gifts table starting in cell G63" sqref="G67" xr:uid="{00000000-0002-0000-0000-00001A000000}"/>
    <dataValidation allowBlank="1" showInputMessage="1" showErrorMessage="1" prompt="Enter details in Gifts table below" sqref="G76" xr:uid="{00000000-0002-0000-0000-00001B000000}"/>
    <dataValidation allowBlank="1" showInputMessage="1" showErrorMessage="1" prompt="Total Projected, Actual, and Difference is auto calculated in this table" sqref="B4" xr:uid="{00000000-0002-0000-0000-00001C000000}"/>
    <dataValidation allowBlank="1" showInputMessage="1" showErrorMessage="1" prompt="Difference is auto calculated in this column under this heading" sqref="E9 E24 E36 J36 J77 E47 E55 J47 J55 E68 E77 J68 J24" xr:uid="{00000000-0002-0000-0000-00001D000000}"/>
  </dataValidations>
  <printOptions horizontalCentered="1"/>
  <pageMargins left="0.25" right="0.25" top="0.5" bottom="0.5" header="0.5" footer="0.5"/>
  <pageSetup scale="60" orientation="portrait" r:id="rId1"/>
  <headerFooter differentFirst="1" alignWithMargins="0">
    <oddFooter>Page &amp;P of &amp;N</oddFooter>
  </headerFooter>
  <ignoredErrors>
    <ignoredError sqref="E32 E37:E40 E48:E50 E56:E64 E69:E72 E78:E81 J78:J80 J69:J73 J56:J62 J51 J37:J43 J25:J30 J48:J50 E25:E31" emptyCellReference="1"/>
  </ignoredErrors>
  <drawing r:id="rId2"/>
  <tableParts count="14">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AD187-7780-4D6D-B95C-78D8D81CC8FC}">
  <dimension ref="B1:AB49"/>
  <sheetViews>
    <sheetView showGridLines="0" zoomScale="90" zoomScaleNormal="90" workbookViewId="0"/>
  </sheetViews>
  <sheetFormatPr defaultRowHeight="15" x14ac:dyDescent="0.25"/>
  <cols>
    <col min="1" max="1" width="3.140625" style="128" customWidth="1"/>
    <col min="2" max="2" width="3.7109375" style="128" customWidth="1"/>
    <col min="3" max="6" width="9.140625" style="128"/>
    <col min="7" max="7" width="3.7109375" style="128" customWidth="1"/>
    <col min="8" max="8" width="4.7109375" style="128" customWidth="1"/>
    <col min="9" max="9" width="3.7109375" style="128" customWidth="1"/>
    <col min="10" max="13" width="9.140625" style="128"/>
    <col min="14" max="14" width="3.7109375" style="128" customWidth="1"/>
    <col min="15" max="15" width="4.7109375" style="128" customWidth="1"/>
    <col min="16" max="16" width="3.7109375" style="128" customWidth="1"/>
    <col min="17" max="20" width="9.140625" style="128"/>
    <col min="21" max="21" width="3.7109375" style="128" customWidth="1"/>
    <col min="22" max="22" width="4.7109375" style="128" customWidth="1"/>
    <col min="23" max="23" width="3.7109375" style="128" customWidth="1"/>
    <col min="24" max="27" width="9.140625" style="128"/>
    <col min="28" max="28" width="3.7109375" style="128" customWidth="1"/>
    <col min="29" max="238" width="9.140625" style="128"/>
    <col min="239" max="239" width="3.140625" style="128" customWidth="1"/>
    <col min="240" max="240" width="3.7109375" style="128" customWidth="1"/>
    <col min="241" max="244" width="9.140625" style="128"/>
    <col min="245" max="245" width="3.7109375" style="128" customWidth="1"/>
    <col min="246" max="246" width="4.7109375" style="128" customWidth="1"/>
    <col min="247" max="247" width="3.7109375" style="128" customWidth="1"/>
    <col min="248" max="251" width="9.140625" style="128"/>
    <col min="252" max="252" width="3.7109375" style="128" customWidth="1"/>
    <col min="253" max="253" width="4.7109375" style="128" customWidth="1"/>
    <col min="254" max="254" width="3.7109375" style="128" customWidth="1"/>
    <col min="255" max="258" width="9.140625" style="128"/>
    <col min="259" max="259" width="3.7109375" style="128" customWidth="1"/>
    <col min="260" max="260" width="4.7109375" style="128" customWidth="1"/>
    <col min="261" max="261" width="3.7109375" style="128" customWidth="1"/>
    <col min="262" max="265" width="9.140625" style="128"/>
    <col min="266" max="266" width="3.7109375" style="128" customWidth="1"/>
    <col min="267" max="494" width="9.140625" style="128"/>
    <col min="495" max="495" width="3.140625" style="128" customWidth="1"/>
    <col min="496" max="496" width="3.7109375" style="128" customWidth="1"/>
    <col min="497" max="500" width="9.140625" style="128"/>
    <col min="501" max="501" width="3.7109375" style="128" customWidth="1"/>
    <col min="502" max="502" width="4.7109375" style="128" customWidth="1"/>
    <col min="503" max="503" width="3.7109375" style="128" customWidth="1"/>
    <col min="504" max="507" width="9.140625" style="128"/>
    <col min="508" max="508" width="3.7109375" style="128" customWidth="1"/>
    <col min="509" max="509" width="4.7109375" style="128" customWidth="1"/>
    <col min="510" max="510" width="3.7109375" style="128" customWidth="1"/>
    <col min="511" max="514" width="9.140625" style="128"/>
    <col min="515" max="515" width="3.7109375" style="128" customWidth="1"/>
    <col min="516" max="516" width="4.7109375" style="128" customWidth="1"/>
    <col min="517" max="517" width="3.7109375" style="128" customWidth="1"/>
    <col min="518" max="521" width="9.140625" style="128"/>
    <col min="522" max="522" width="3.7109375" style="128" customWidth="1"/>
    <col min="523" max="750" width="9.140625" style="128"/>
    <col min="751" max="751" width="3.140625" style="128" customWidth="1"/>
    <col min="752" max="752" width="3.7109375" style="128" customWidth="1"/>
    <col min="753" max="756" width="9.140625" style="128"/>
    <col min="757" max="757" width="3.7109375" style="128" customWidth="1"/>
    <col min="758" max="758" width="4.7109375" style="128" customWidth="1"/>
    <col min="759" max="759" width="3.7109375" style="128" customWidth="1"/>
    <col min="760" max="763" width="9.140625" style="128"/>
    <col min="764" max="764" width="3.7109375" style="128" customWidth="1"/>
    <col min="765" max="765" width="4.7109375" style="128" customWidth="1"/>
    <col min="766" max="766" width="3.7109375" style="128" customWidth="1"/>
    <col min="767" max="770" width="9.140625" style="128"/>
    <col min="771" max="771" width="3.7109375" style="128" customWidth="1"/>
    <col min="772" max="772" width="4.7109375" style="128" customWidth="1"/>
    <col min="773" max="773" width="3.7109375" style="128" customWidth="1"/>
    <col min="774" max="777" width="9.140625" style="128"/>
    <col min="778" max="778" width="3.7109375" style="128" customWidth="1"/>
    <col min="779" max="1006" width="9.140625" style="128"/>
    <col min="1007" max="1007" width="3.140625" style="128" customWidth="1"/>
    <col min="1008" max="1008" width="3.7109375" style="128" customWidth="1"/>
    <col min="1009" max="1012" width="9.140625" style="128"/>
    <col min="1013" max="1013" width="3.7109375" style="128" customWidth="1"/>
    <col min="1014" max="1014" width="4.7109375" style="128" customWidth="1"/>
    <col min="1015" max="1015" width="3.7109375" style="128" customWidth="1"/>
    <col min="1016" max="1019" width="9.140625" style="128"/>
    <col min="1020" max="1020" width="3.7109375" style="128" customWidth="1"/>
    <col min="1021" max="1021" width="4.7109375" style="128" customWidth="1"/>
    <col min="1022" max="1022" width="3.7109375" style="128" customWidth="1"/>
    <col min="1023" max="1026" width="9.140625" style="128"/>
    <col min="1027" max="1027" width="3.7109375" style="128" customWidth="1"/>
    <col min="1028" max="1028" width="4.7109375" style="128" customWidth="1"/>
    <col min="1029" max="1029" width="3.7109375" style="128" customWidth="1"/>
    <col min="1030" max="1033" width="9.140625" style="128"/>
    <col min="1034" max="1034" width="3.7109375" style="128" customWidth="1"/>
    <col min="1035" max="1262" width="9.140625" style="128"/>
    <col min="1263" max="1263" width="3.140625" style="128" customWidth="1"/>
    <col min="1264" max="1264" width="3.7109375" style="128" customWidth="1"/>
    <col min="1265" max="1268" width="9.140625" style="128"/>
    <col min="1269" max="1269" width="3.7109375" style="128" customWidth="1"/>
    <col min="1270" max="1270" width="4.7109375" style="128" customWidth="1"/>
    <col min="1271" max="1271" width="3.7109375" style="128" customWidth="1"/>
    <col min="1272" max="1275" width="9.140625" style="128"/>
    <col min="1276" max="1276" width="3.7109375" style="128" customWidth="1"/>
    <col min="1277" max="1277" width="4.7109375" style="128" customWidth="1"/>
    <col min="1278" max="1278" width="3.7109375" style="128" customWidth="1"/>
    <col min="1279" max="1282" width="9.140625" style="128"/>
    <col min="1283" max="1283" width="3.7109375" style="128" customWidth="1"/>
    <col min="1284" max="1284" width="4.7109375" style="128" customWidth="1"/>
    <col min="1285" max="1285" width="3.7109375" style="128" customWidth="1"/>
    <col min="1286" max="1289" width="9.140625" style="128"/>
    <col min="1290" max="1290" width="3.7109375" style="128" customWidth="1"/>
    <col min="1291" max="1518" width="9.140625" style="128"/>
    <col min="1519" max="1519" width="3.140625" style="128" customWidth="1"/>
    <col min="1520" max="1520" width="3.7109375" style="128" customWidth="1"/>
    <col min="1521" max="1524" width="9.140625" style="128"/>
    <col min="1525" max="1525" width="3.7109375" style="128" customWidth="1"/>
    <col min="1526" max="1526" width="4.7109375" style="128" customWidth="1"/>
    <col min="1527" max="1527" width="3.7109375" style="128" customWidth="1"/>
    <col min="1528" max="1531" width="9.140625" style="128"/>
    <col min="1532" max="1532" width="3.7109375" style="128" customWidth="1"/>
    <col min="1533" max="1533" width="4.7109375" style="128" customWidth="1"/>
    <col min="1534" max="1534" width="3.7109375" style="128" customWidth="1"/>
    <col min="1535" max="1538" width="9.140625" style="128"/>
    <col min="1539" max="1539" width="3.7109375" style="128" customWidth="1"/>
    <col min="1540" max="1540" width="4.7109375" style="128" customWidth="1"/>
    <col min="1541" max="1541" width="3.7109375" style="128" customWidth="1"/>
    <col min="1542" max="1545" width="9.140625" style="128"/>
    <col min="1546" max="1546" width="3.7109375" style="128" customWidth="1"/>
    <col min="1547" max="1774" width="9.140625" style="128"/>
    <col min="1775" max="1775" width="3.140625" style="128" customWidth="1"/>
    <col min="1776" max="1776" width="3.7109375" style="128" customWidth="1"/>
    <col min="1777" max="1780" width="9.140625" style="128"/>
    <col min="1781" max="1781" width="3.7109375" style="128" customWidth="1"/>
    <col min="1782" max="1782" width="4.7109375" style="128" customWidth="1"/>
    <col min="1783" max="1783" width="3.7109375" style="128" customWidth="1"/>
    <col min="1784" max="1787" width="9.140625" style="128"/>
    <col min="1788" max="1788" width="3.7109375" style="128" customWidth="1"/>
    <col min="1789" max="1789" width="4.7109375" style="128" customWidth="1"/>
    <col min="1790" max="1790" width="3.7109375" style="128" customWidth="1"/>
    <col min="1791" max="1794" width="9.140625" style="128"/>
    <col min="1795" max="1795" width="3.7109375" style="128" customWidth="1"/>
    <col min="1796" max="1796" width="4.7109375" style="128" customWidth="1"/>
    <col min="1797" max="1797" width="3.7109375" style="128" customWidth="1"/>
    <col min="1798" max="1801" width="9.140625" style="128"/>
    <col min="1802" max="1802" width="3.7109375" style="128" customWidth="1"/>
    <col min="1803" max="2030" width="9.140625" style="128"/>
    <col min="2031" max="2031" width="3.140625" style="128" customWidth="1"/>
    <col min="2032" max="2032" width="3.7109375" style="128" customWidth="1"/>
    <col min="2033" max="2036" width="9.140625" style="128"/>
    <col min="2037" max="2037" width="3.7109375" style="128" customWidth="1"/>
    <col min="2038" max="2038" width="4.7109375" style="128" customWidth="1"/>
    <col min="2039" max="2039" width="3.7109375" style="128" customWidth="1"/>
    <col min="2040" max="2043" width="9.140625" style="128"/>
    <col min="2044" max="2044" width="3.7109375" style="128" customWidth="1"/>
    <col min="2045" max="2045" width="4.7109375" style="128" customWidth="1"/>
    <col min="2046" max="2046" width="3.7109375" style="128" customWidth="1"/>
    <col min="2047" max="2050" width="9.140625" style="128"/>
    <col min="2051" max="2051" width="3.7109375" style="128" customWidth="1"/>
    <col min="2052" max="2052" width="4.7109375" style="128" customWidth="1"/>
    <col min="2053" max="2053" width="3.7109375" style="128" customWidth="1"/>
    <col min="2054" max="2057" width="9.140625" style="128"/>
    <col min="2058" max="2058" width="3.7109375" style="128" customWidth="1"/>
    <col min="2059" max="2286" width="9.140625" style="128"/>
    <col min="2287" max="2287" width="3.140625" style="128" customWidth="1"/>
    <col min="2288" max="2288" width="3.7109375" style="128" customWidth="1"/>
    <col min="2289" max="2292" width="9.140625" style="128"/>
    <col min="2293" max="2293" width="3.7109375" style="128" customWidth="1"/>
    <col min="2294" max="2294" width="4.7109375" style="128" customWidth="1"/>
    <col min="2295" max="2295" width="3.7109375" style="128" customWidth="1"/>
    <col min="2296" max="2299" width="9.140625" style="128"/>
    <col min="2300" max="2300" width="3.7109375" style="128" customWidth="1"/>
    <col min="2301" max="2301" width="4.7109375" style="128" customWidth="1"/>
    <col min="2302" max="2302" width="3.7109375" style="128" customWidth="1"/>
    <col min="2303" max="2306" width="9.140625" style="128"/>
    <col min="2307" max="2307" width="3.7109375" style="128" customWidth="1"/>
    <col min="2308" max="2308" width="4.7109375" style="128" customWidth="1"/>
    <col min="2309" max="2309" width="3.7109375" style="128" customWidth="1"/>
    <col min="2310" max="2313" width="9.140625" style="128"/>
    <col min="2314" max="2314" width="3.7109375" style="128" customWidth="1"/>
    <col min="2315" max="2542" width="9.140625" style="128"/>
    <col min="2543" max="2543" width="3.140625" style="128" customWidth="1"/>
    <col min="2544" max="2544" width="3.7109375" style="128" customWidth="1"/>
    <col min="2545" max="2548" width="9.140625" style="128"/>
    <col min="2549" max="2549" width="3.7109375" style="128" customWidth="1"/>
    <col min="2550" max="2550" width="4.7109375" style="128" customWidth="1"/>
    <col min="2551" max="2551" width="3.7109375" style="128" customWidth="1"/>
    <col min="2552" max="2555" width="9.140625" style="128"/>
    <col min="2556" max="2556" width="3.7109375" style="128" customWidth="1"/>
    <col min="2557" max="2557" width="4.7109375" style="128" customWidth="1"/>
    <col min="2558" max="2558" width="3.7109375" style="128" customWidth="1"/>
    <col min="2559" max="2562" width="9.140625" style="128"/>
    <col min="2563" max="2563" width="3.7109375" style="128" customWidth="1"/>
    <col min="2564" max="2564" width="4.7109375" style="128" customWidth="1"/>
    <col min="2565" max="2565" width="3.7109375" style="128" customWidth="1"/>
    <col min="2566" max="2569" width="9.140625" style="128"/>
    <col min="2570" max="2570" width="3.7109375" style="128" customWidth="1"/>
    <col min="2571" max="2798" width="9.140625" style="128"/>
    <col min="2799" max="2799" width="3.140625" style="128" customWidth="1"/>
    <col min="2800" max="2800" width="3.7109375" style="128" customWidth="1"/>
    <col min="2801" max="2804" width="9.140625" style="128"/>
    <col min="2805" max="2805" width="3.7109375" style="128" customWidth="1"/>
    <col min="2806" max="2806" width="4.7109375" style="128" customWidth="1"/>
    <col min="2807" max="2807" width="3.7109375" style="128" customWidth="1"/>
    <col min="2808" max="2811" width="9.140625" style="128"/>
    <col min="2812" max="2812" width="3.7109375" style="128" customWidth="1"/>
    <col min="2813" max="2813" width="4.7109375" style="128" customWidth="1"/>
    <col min="2814" max="2814" width="3.7109375" style="128" customWidth="1"/>
    <col min="2815" max="2818" width="9.140625" style="128"/>
    <col min="2819" max="2819" width="3.7109375" style="128" customWidth="1"/>
    <col min="2820" max="2820" width="4.7109375" style="128" customWidth="1"/>
    <col min="2821" max="2821" width="3.7109375" style="128" customWidth="1"/>
    <col min="2822" max="2825" width="9.140625" style="128"/>
    <col min="2826" max="2826" width="3.7109375" style="128" customWidth="1"/>
    <col min="2827" max="3054" width="9.140625" style="128"/>
    <col min="3055" max="3055" width="3.140625" style="128" customWidth="1"/>
    <col min="3056" max="3056" width="3.7109375" style="128" customWidth="1"/>
    <col min="3057" max="3060" width="9.140625" style="128"/>
    <col min="3061" max="3061" width="3.7109375" style="128" customWidth="1"/>
    <col min="3062" max="3062" width="4.7109375" style="128" customWidth="1"/>
    <col min="3063" max="3063" width="3.7109375" style="128" customWidth="1"/>
    <col min="3064" max="3067" width="9.140625" style="128"/>
    <col min="3068" max="3068" width="3.7109375" style="128" customWidth="1"/>
    <col min="3069" max="3069" width="4.7109375" style="128" customWidth="1"/>
    <col min="3070" max="3070" width="3.7109375" style="128" customWidth="1"/>
    <col min="3071" max="3074" width="9.140625" style="128"/>
    <col min="3075" max="3075" width="3.7109375" style="128" customWidth="1"/>
    <col min="3076" max="3076" width="4.7109375" style="128" customWidth="1"/>
    <col min="3077" max="3077" width="3.7109375" style="128" customWidth="1"/>
    <col min="3078" max="3081" width="9.140625" style="128"/>
    <col min="3082" max="3082" width="3.7109375" style="128" customWidth="1"/>
    <col min="3083" max="3310" width="9.140625" style="128"/>
    <col min="3311" max="3311" width="3.140625" style="128" customWidth="1"/>
    <col min="3312" max="3312" width="3.7109375" style="128" customWidth="1"/>
    <col min="3313" max="3316" width="9.140625" style="128"/>
    <col min="3317" max="3317" width="3.7109375" style="128" customWidth="1"/>
    <col min="3318" max="3318" width="4.7109375" style="128" customWidth="1"/>
    <col min="3319" max="3319" width="3.7109375" style="128" customWidth="1"/>
    <col min="3320" max="3323" width="9.140625" style="128"/>
    <col min="3324" max="3324" width="3.7109375" style="128" customWidth="1"/>
    <col min="3325" max="3325" width="4.7109375" style="128" customWidth="1"/>
    <col min="3326" max="3326" width="3.7109375" style="128" customWidth="1"/>
    <col min="3327" max="3330" width="9.140625" style="128"/>
    <col min="3331" max="3331" width="3.7109375" style="128" customWidth="1"/>
    <col min="3332" max="3332" width="4.7109375" style="128" customWidth="1"/>
    <col min="3333" max="3333" width="3.7109375" style="128" customWidth="1"/>
    <col min="3334" max="3337" width="9.140625" style="128"/>
    <col min="3338" max="3338" width="3.7109375" style="128" customWidth="1"/>
    <col min="3339" max="3566" width="9.140625" style="128"/>
    <col min="3567" max="3567" width="3.140625" style="128" customWidth="1"/>
    <col min="3568" max="3568" width="3.7109375" style="128" customWidth="1"/>
    <col min="3569" max="3572" width="9.140625" style="128"/>
    <col min="3573" max="3573" width="3.7109375" style="128" customWidth="1"/>
    <col min="3574" max="3574" width="4.7109375" style="128" customWidth="1"/>
    <col min="3575" max="3575" width="3.7109375" style="128" customWidth="1"/>
    <col min="3576" max="3579" width="9.140625" style="128"/>
    <col min="3580" max="3580" width="3.7109375" style="128" customWidth="1"/>
    <col min="3581" max="3581" width="4.7109375" style="128" customWidth="1"/>
    <col min="3582" max="3582" width="3.7109375" style="128" customWidth="1"/>
    <col min="3583" max="3586" width="9.140625" style="128"/>
    <col min="3587" max="3587" width="3.7109375" style="128" customWidth="1"/>
    <col min="3588" max="3588" width="4.7109375" style="128" customWidth="1"/>
    <col min="3589" max="3589" width="3.7109375" style="128" customWidth="1"/>
    <col min="3590" max="3593" width="9.140625" style="128"/>
    <col min="3594" max="3594" width="3.7109375" style="128" customWidth="1"/>
    <col min="3595" max="3822" width="9.140625" style="128"/>
    <col min="3823" max="3823" width="3.140625" style="128" customWidth="1"/>
    <col min="3824" max="3824" width="3.7109375" style="128" customWidth="1"/>
    <col min="3825" max="3828" width="9.140625" style="128"/>
    <col min="3829" max="3829" width="3.7109375" style="128" customWidth="1"/>
    <col min="3830" max="3830" width="4.7109375" style="128" customWidth="1"/>
    <col min="3831" max="3831" width="3.7109375" style="128" customWidth="1"/>
    <col min="3832" max="3835" width="9.140625" style="128"/>
    <col min="3836" max="3836" width="3.7109375" style="128" customWidth="1"/>
    <col min="3837" max="3837" width="4.7109375" style="128" customWidth="1"/>
    <col min="3838" max="3838" width="3.7109375" style="128" customWidth="1"/>
    <col min="3839" max="3842" width="9.140625" style="128"/>
    <col min="3843" max="3843" width="3.7109375" style="128" customWidth="1"/>
    <col min="3844" max="3844" width="4.7109375" style="128" customWidth="1"/>
    <col min="3845" max="3845" width="3.7109375" style="128" customWidth="1"/>
    <col min="3846" max="3849" width="9.140625" style="128"/>
    <col min="3850" max="3850" width="3.7109375" style="128" customWidth="1"/>
    <col min="3851" max="4078" width="9.140625" style="128"/>
    <col min="4079" max="4079" width="3.140625" style="128" customWidth="1"/>
    <col min="4080" max="4080" width="3.7109375" style="128" customWidth="1"/>
    <col min="4081" max="4084" width="9.140625" style="128"/>
    <col min="4085" max="4085" width="3.7109375" style="128" customWidth="1"/>
    <col min="4086" max="4086" width="4.7109375" style="128" customWidth="1"/>
    <col min="4087" max="4087" width="3.7109375" style="128" customWidth="1"/>
    <col min="4088" max="4091" width="9.140625" style="128"/>
    <col min="4092" max="4092" width="3.7109375" style="128" customWidth="1"/>
    <col min="4093" max="4093" width="4.7109375" style="128" customWidth="1"/>
    <col min="4094" max="4094" width="3.7109375" style="128" customWidth="1"/>
    <col min="4095" max="4098" width="9.140625" style="128"/>
    <col min="4099" max="4099" width="3.7109375" style="128" customWidth="1"/>
    <col min="4100" max="4100" width="4.7109375" style="128" customWidth="1"/>
    <col min="4101" max="4101" width="3.7109375" style="128" customWidth="1"/>
    <col min="4102" max="4105" width="9.140625" style="128"/>
    <col min="4106" max="4106" width="3.7109375" style="128" customWidth="1"/>
    <col min="4107" max="4334" width="9.140625" style="128"/>
    <col min="4335" max="4335" width="3.140625" style="128" customWidth="1"/>
    <col min="4336" max="4336" width="3.7109375" style="128" customWidth="1"/>
    <col min="4337" max="4340" width="9.140625" style="128"/>
    <col min="4341" max="4341" width="3.7109375" style="128" customWidth="1"/>
    <col min="4342" max="4342" width="4.7109375" style="128" customWidth="1"/>
    <col min="4343" max="4343" width="3.7109375" style="128" customWidth="1"/>
    <col min="4344" max="4347" width="9.140625" style="128"/>
    <col min="4348" max="4348" width="3.7109375" style="128" customWidth="1"/>
    <col min="4349" max="4349" width="4.7109375" style="128" customWidth="1"/>
    <col min="4350" max="4350" width="3.7109375" style="128" customWidth="1"/>
    <col min="4351" max="4354" width="9.140625" style="128"/>
    <col min="4355" max="4355" width="3.7109375" style="128" customWidth="1"/>
    <col min="4356" max="4356" width="4.7109375" style="128" customWidth="1"/>
    <col min="4357" max="4357" width="3.7109375" style="128" customWidth="1"/>
    <col min="4358" max="4361" width="9.140625" style="128"/>
    <col min="4362" max="4362" width="3.7109375" style="128" customWidth="1"/>
    <col min="4363" max="4590" width="9.140625" style="128"/>
    <col min="4591" max="4591" width="3.140625" style="128" customWidth="1"/>
    <col min="4592" max="4592" width="3.7109375" style="128" customWidth="1"/>
    <col min="4593" max="4596" width="9.140625" style="128"/>
    <col min="4597" max="4597" width="3.7109375" style="128" customWidth="1"/>
    <col min="4598" max="4598" width="4.7109375" style="128" customWidth="1"/>
    <col min="4599" max="4599" width="3.7109375" style="128" customWidth="1"/>
    <col min="4600" max="4603" width="9.140625" style="128"/>
    <col min="4604" max="4604" width="3.7109375" style="128" customWidth="1"/>
    <col min="4605" max="4605" width="4.7109375" style="128" customWidth="1"/>
    <col min="4606" max="4606" width="3.7109375" style="128" customWidth="1"/>
    <col min="4607" max="4610" width="9.140625" style="128"/>
    <col min="4611" max="4611" width="3.7109375" style="128" customWidth="1"/>
    <col min="4612" max="4612" width="4.7109375" style="128" customWidth="1"/>
    <col min="4613" max="4613" width="3.7109375" style="128" customWidth="1"/>
    <col min="4614" max="4617" width="9.140625" style="128"/>
    <col min="4618" max="4618" width="3.7109375" style="128" customWidth="1"/>
    <col min="4619" max="4846" width="9.140625" style="128"/>
    <col min="4847" max="4847" width="3.140625" style="128" customWidth="1"/>
    <col min="4848" max="4848" width="3.7109375" style="128" customWidth="1"/>
    <col min="4849" max="4852" width="9.140625" style="128"/>
    <col min="4853" max="4853" width="3.7109375" style="128" customWidth="1"/>
    <col min="4854" max="4854" width="4.7109375" style="128" customWidth="1"/>
    <col min="4855" max="4855" width="3.7109375" style="128" customWidth="1"/>
    <col min="4856" max="4859" width="9.140625" style="128"/>
    <col min="4860" max="4860" width="3.7109375" style="128" customWidth="1"/>
    <col min="4861" max="4861" width="4.7109375" style="128" customWidth="1"/>
    <col min="4862" max="4862" width="3.7109375" style="128" customWidth="1"/>
    <col min="4863" max="4866" width="9.140625" style="128"/>
    <col min="4867" max="4867" width="3.7109375" style="128" customWidth="1"/>
    <col min="4868" max="4868" width="4.7109375" style="128" customWidth="1"/>
    <col min="4869" max="4869" width="3.7109375" style="128" customWidth="1"/>
    <col min="4870" max="4873" width="9.140625" style="128"/>
    <col min="4874" max="4874" width="3.7109375" style="128" customWidth="1"/>
    <col min="4875" max="5102" width="9.140625" style="128"/>
    <col min="5103" max="5103" width="3.140625" style="128" customWidth="1"/>
    <col min="5104" max="5104" width="3.7109375" style="128" customWidth="1"/>
    <col min="5105" max="5108" width="9.140625" style="128"/>
    <col min="5109" max="5109" width="3.7109375" style="128" customWidth="1"/>
    <col min="5110" max="5110" width="4.7109375" style="128" customWidth="1"/>
    <col min="5111" max="5111" width="3.7109375" style="128" customWidth="1"/>
    <col min="5112" max="5115" width="9.140625" style="128"/>
    <col min="5116" max="5116" width="3.7109375" style="128" customWidth="1"/>
    <col min="5117" max="5117" width="4.7109375" style="128" customWidth="1"/>
    <col min="5118" max="5118" width="3.7109375" style="128" customWidth="1"/>
    <col min="5119" max="5122" width="9.140625" style="128"/>
    <col min="5123" max="5123" width="3.7109375" style="128" customWidth="1"/>
    <col min="5124" max="5124" width="4.7109375" style="128" customWidth="1"/>
    <col min="5125" max="5125" width="3.7109375" style="128" customWidth="1"/>
    <col min="5126" max="5129" width="9.140625" style="128"/>
    <col min="5130" max="5130" width="3.7109375" style="128" customWidth="1"/>
    <col min="5131" max="5358" width="9.140625" style="128"/>
    <col min="5359" max="5359" width="3.140625" style="128" customWidth="1"/>
    <col min="5360" max="5360" width="3.7109375" style="128" customWidth="1"/>
    <col min="5361" max="5364" width="9.140625" style="128"/>
    <col min="5365" max="5365" width="3.7109375" style="128" customWidth="1"/>
    <col min="5366" max="5366" width="4.7109375" style="128" customWidth="1"/>
    <col min="5367" max="5367" width="3.7109375" style="128" customWidth="1"/>
    <col min="5368" max="5371" width="9.140625" style="128"/>
    <col min="5372" max="5372" width="3.7109375" style="128" customWidth="1"/>
    <col min="5373" max="5373" width="4.7109375" style="128" customWidth="1"/>
    <col min="5374" max="5374" width="3.7109375" style="128" customWidth="1"/>
    <col min="5375" max="5378" width="9.140625" style="128"/>
    <col min="5379" max="5379" width="3.7109375" style="128" customWidth="1"/>
    <col min="5380" max="5380" width="4.7109375" style="128" customWidth="1"/>
    <col min="5381" max="5381" width="3.7109375" style="128" customWidth="1"/>
    <col min="5382" max="5385" width="9.140625" style="128"/>
    <col min="5386" max="5386" width="3.7109375" style="128" customWidth="1"/>
    <col min="5387" max="5614" width="9.140625" style="128"/>
    <col min="5615" max="5615" width="3.140625" style="128" customWidth="1"/>
    <col min="5616" max="5616" width="3.7109375" style="128" customWidth="1"/>
    <col min="5617" max="5620" width="9.140625" style="128"/>
    <col min="5621" max="5621" width="3.7109375" style="128" customWidth="1"/>
    <col min="5622" max="5622" width="4.7109375" style="128" customWidth="1"/>
    <col min="5623" max="5623" width="3.7109375" style="128" customWidth="1"/>
    <col min="5624" max="5627" width="9.140625" style="128"/>
    <col min="5628" max="5628" width="3.7109375" style="128" customWidth="1"/>
    <col min="5629" max="5629" width="4.7109375" style="128" customWidth="1"/>
    <col min="5630" max="5630" width="3.7109375" style="128" customWidth="1"/>
    <col min="5631" max="5634" width="9.140625" style="128"/>
    <col min="5635" max="5635" width="3.7109375" style="128" customWidth="1"/>
    <col min="5636" max="5636" width="4.7109375" style="128" customWidth="1"/>
    <col min="5637" max="5637" width="3.7109375" style="128" customWidth="1"/>
    <col min="5638" max="5641" width="9.140625" style="128"/>
    <col min="5642" max="5642" width="3.7109375" style="128" customWidth="1"/>
    <col min="5643" max="5870" width="9.140625" style="128"/>
    <col min="5871" max="5871" width="3.140625" style="128" customWidth="1"/>
    <col min="5872" max="5872" width="3.7109375" style="128" customWidth="1"/>
    <col min="5873" max="5876" width="9.140625" style="128"/>
    <col min="5877" max="5877" width="3.7109375" style="128" customWidth="1"/>
    <col min="5878" max="5878" width="4.7109375" style="128" customWidth="1"/>
    <col min="5879" max="5879" width="3.7109375" style="128" customWidth="1"/>
    <col min="5880" max="5883" width="9.140625" style="128"/>
    <col min="5884" max="5884" width="3.7109375" style="128" customWidth="1"/>
    <col min="5885" max="5885" width="4.7109375" style="128" customWidth="1"/>
    <col min="5886" max="5886" width="3.7109375" style="128" customWidth="1"/>
    <col min="5887" max="5890" width="9.140625" style="128"/>
    <col min="5891" max="5891" width="3.7109375" style="128" customWidth="1"/>
    <col min="5892" max="5892" width="4.7109375" style="128" customWidth="1"/>
    <col min="5893" max="5893" width="3.7109375" style="128" customWidth="1"/>
    <col min="5894" max="5897" width="9.140625" style="128"/>
    <col min="5898" max="5898" width="3.7109375" style="128" customWidth="1"/>
    <col min="5899" max="6126" width="9.140625" style="128"/>
    <col min="6127" max="6127" width="3.140625" style="128" customWidth="1"/>
    <col min="6128" max="6128" width="3.7109375" style="128" customWidth="1"/>
    <col min="6129" max="6132" width="9.140625" style="128"/>
    <col min="6133" max="6133" width="3.7109375" style="128" customWidth="1"/>
    <col min="6134" max="6134" width="4.7109375" style="128" customWidth="1"/>
    <col min="6135" max="6135" width="3.7109375" style="128" customWidth="1"/>
    <col min="6136" max="6139" width="9.140625" style="128"/>
    <col min="6140" max="6140" width="3.7109375" style="128" customWidth="1"/>
    <col min="6141" max="6141" width="4.7109375" style="128" customWidth="1"/>
    <col min="6142" max="6142" width="3.7109375" style="128" customWidth="1"/>
    <col min="6143" max="6146" width="9.140625" style="128"/>
    <col min="6147" max="6147" width="3.7109375" style="128" customWidth="1"/>
    <col min="6148" max="6148" width="4.7109375" style="128" customWidth="1"/>
    <col min="6149" max="6149" width="3.7109375" style="128" customWidth="1"/>
    <col min="6150" max="6153" width="9.140625" style="128"/>
    <col min="6154" max="6154" width="3.7109375" style="128" customWidth="1"/>
    <col min="6155" max="6382" width="9.140625" style="128"/>
    <col min="6383" max="6383" width="3.140625" style="128" customWidth="1"/>
    <col min="6384" max="6384" width="3.7109375" style="128" customWidth="1"/>
    <col min="6385" max="6388" width="9.140625" style="128"/>
    <col min="6389" max="6389" width="3.7109375" style="128" customWidth="1"/>
    <col min="6390" max="6390" width="4.7109375" style="128" customWidth="1"/>
    <col min="6391" max="6391" width="3.7109375" style="128" customWidth="1"/>
    <col min="6392" max="6395" width="9.140625" style="128"/>
    <col min="6396" max="6396" width="3.7109375" style="128" customWidth="1"/>
    <col min="6397" max="6397" width="4.7109375" style="128" customWidth="1"/>
    <col min="6398" max="6398" width="3.7109375" style="128" customWidth="1"/>
    <col min="6399" max="6402" width="9.140625" style="128"/>
    <col min="6403" max="6403" width="3.7109375" style="128" customWidth="1"/>
    <col min="6404" max="6404" width="4.7109375" style="128" customWidth="1"/>
    <col min="6405" max="6405" width="3.7109375" style="128" customWidth="1"/>
    <col min="6406" max="6409" width="9.140625" style="128"/>
    <col min="6410" max="6410" width="3.7109375" style="128" customWidth="1"/>
    <col min="6411" max="6638" width="9.140625" style="128"/>
    <col min="6639" max="6639" width="3.140625" style="128" customWidth="1"/>
    <col min="6640" max="6640" width="3.7109375" style="128" customWidth="1"/>
    <col min="6641" max="6644" width="9.140625" style="128"/>
    <col min="6645" max="6645" width="3.7109375" style="128" customWidth="1"/>
    <col min="6646" max="6646" width="4.7109375" style="128" customWidth="1"/>
    <col min="6647" max="6647" width="3.7109375" style="128" customWidth="1"/>
    <col min="6648" max="6651" width="9.140625" style="128"/>
    <col min="6652" max="6652" width="3.7109375" style="128" customWidth="1"/>
    <col min="6653" max="6653" width="4.7109375" style="128" customWidth="1"/>
    <col min="6654" max="6654" width="3.7109375" style="128" customWidth="1"/>
    <col min="6655" max="6658" width="9.140625" style="128"/>
    <col min="6659" max="6659" width="3.7109375" style="128" customWidth="1"/>
    <col min="6660" max="6660" width="4.7109375" style="128" customWidth="1"/>
    <col min="6661" max="6661" width="3.7109375" style="128" customWidth="1"/>
    <col min="6662" max="6665" width="9.140625" style="128"/>
    <col min="6666" max="6666" width="3.7109375" style="128" customWidth="1"/>
    <col min="6667" max="6894" width="9.140625" style="128"/>
    <col min="6895" max="6895" width="3.140625" style="128" customWidth="1"/>
    <col min="6896" max="6896" width="3.7109375" style="128" customWidth="1"/>
    <col min="6897" max="6900" width="9.140625" style="128"/>
    <col min="6901" max="6901" width="3.7109375" style="128" customWidth="1"/>
    <col min="6902" max="6902" width="4.7109375" style="128" customWidth="1"/>
    <col min="6903" max="6903" width="3.7109375" style="128" customWidth="1"/>
    <col min="6904" max="6907" width="9.140625" style="128"/>
    <col min="6908" max="6908" width="3.7109375" style="128" customWidth="1"/>
    <col min="6909" max="6909" width="4.7109375" style="128" customWidth="1"/>
    <col min="6910" max="6910" width="3.7109375" style="128" customWidth="1"/>
    <col min="6911" max="6914" width="9.140625" style="128"/>
    <col min="6915" max="6915" width="3.7109375" style="128" customWidth="1"/>
    <col min="6916" max="6916" width="4.7109375" style="128" customWidth="1"/>
    <col min="6917" max="6917" width="3.7109375" style="128" customWidth="1"/>
    <col min="6918" max="6921" width="9.140625" style="128"/>
    <col min="6922" max="6922" width="3.7109375" style="128" customWidth="1"/>
    <col min="6923" max="7150" width="9.140625" style="128"/>
    <col min="7151" max="7151" width="3.140625" style="128" customWidth="1"/>
    <col min="7152" max="7152" width="3.7109375" style="128" customWidth="1"/>
    <col min="7153" max="7156" width="9.140625" style="128"/>
    <col min="7157" max="7157" width="3.7109375" style="128" customWidth="1"/>
    <col min="7158" max="7158" width="4.7109375" style="128" customWidth="1"/>
    <col min="7159" max="7159" width="3.7109375" style="128" customWidth="1"/>
    <col min="7160" max="7163" width="9.140625" style="128"/>
    <col min="7164" max="7164" width="3.7109375" style="128" customWidth="1"/>
    <col min="7165" max="7165" width="4.7109375" style="128" customWidth="1"/>
    <col min="7166" max="7166" width="3.7109375" style="128" customWidth="1"/>
    <col min="7167" max="7170" width="9.140625" style="128"/>
    <col min="7171" max="7171" width="3.7109375" style="128" customWidth="1"/>
    <col min="7172" max="7172" width="4.7109375" style="128" customWidth="1"/>
    <col min="7173" max="7173" width="3.7109375" style="128" customWidth="1"/>
    <col min="7174" max="7177" width="9.140625" style="128"/>
    <col min="7178" max="7178" width="3.7109375" style="128" customWidth="1"/>
    <col min="7179" max="7406" width="9.140625" style="128"/>
    <col min="7407" max="7407" width="3.140625" style="128" customWidth="1"/>
    <col min="7408" max="7408" width="3.7109375" style="128" customWidth="1"/>
    <col min="7409" max="7412" width="9.140625" style="128"/>
    <col min="7413" max="7413" width="3.7109375" style="128" customWidth="1"/>
    <col min="7414" max="7414" width="4.7109375" style="128" customWidth="1"/>
    <col min="7415" max="7415" width="3.7109375" style="128" customWidth="1"/>
    <col min="7416" max="7419" width="9.140625" style="128"/>
    <col min="7420" max="7420" width="3.7109375" style="128" customWidth="1"/>
    <col min="7421" max="7421" width="4.7109375" style="128" customWidth="1"/>
    <col min="7422" max="7422" width="3.7109375" style="128" customWidth="1"/>
    <col min="7423" max="7426" width="9.140625" style="128"/>
    <col min="7427" max="7427" width="3.7109375" style="128" customWidth="1"/>
    <col min="7428" max="7428" width="4.7109375" style="128" customWidth="1"/>
    <col min="7429" max="7429" width="3.7109375" style="128" customWidth="1"/>
    <col min="7430" max="7433" width="9.140625" style="128"/>
    <col min="7434" max="7434" width="3.7109375" style="128" customWidth="1"/>
    <col min="7435" max="7662" width="9.140625" style="128"/>
    <col min="7663" max="7663" width="3.140625" style="128" customWidth="1"/>
    <col min="7664" max="7664" width="3.7109375" style="128" customWidth="1"/>
    <col min="7665" max="7668" width="9.140625" style="128"/>
    <col min="7669" max="7669" width="3.7109375" style="128" customWidth="1"/>
    <col min="7670" max="7670" width="4.7109375" style="128" customWidth="1"/>
    <col min="7671" max="7671" width="3.7109375" style="128" customWidth="1"/>
    <col min="7672" max="7675" width="9.140625" style="128"/>
    <col min="7676" max="7676" width="3.7109375" style="128" customWidth="1"/>
    <col min="7677" max="7677" width="4.7109375" style="128" customWidth="1"/>
    <col min="7678" max="7678" width="3.7109375" style="128" customWidth="1"/>
    <col min="7679" max="7682" width="9.140625" style="128"/>
    <col min="7683" max="7683" width="3.7109375" style="128" customWidth="1"/>
    <col min="7684" max="7684" width="4.7109375" style="128" customWidth="1"/>
    <col min="7685" max="7685" width="3.7109375" style="128" customWidth="1"/>
    <col min="7686" max="7689" width="9.140625" style="128"/>
    <col min="7690" max="7690" width="3.7109375" style="128" customWidth="1"/>
    <col min="7691" max="7918" width="9.140625" style="128"/>
    <col min="7919" max="7919" width="3.140625" style="128" customWidth="1"/>
    <col min="7920" max="7920" width="3.7109375" style="128" customWidth="1"/>
    <col min="7921" max="7924" width="9.140625" style="128"/>
    <col min="7925" max="7925" width="3.7109375" style="128" customWidth="1"/>
    <col min="7926" max="7926" width="4.7109375" style="128" customWidth="1"/>
    <col min="7927" max="7927" width="3.7109375" style="128" customWidth="1"/>
    <col min="7928" max="7931" width="9.140625" style="128"/>
    <col min="7932" max="7932" width="3.7109375" style="128" customWidth="1"/>
    <col min="7933" max="7933" width="4.7109375" style="128" customWidth="1"/>
    <col min="7934" max="7934" width="3.7109375" style="128" customWidth="1"/>
    <col min="7935" max="7938" width="9.140625" style="128"/>
    <col min="7939" max="7939" width="3.7109375" style="128" customWidth="1"/>
    <col min="7940" max="7940" width="4.7109375" style="128" customWidth="1"/>
    <col min="7941" max="7941" width="3.7109375" style="128" customWidth="1"/>
    <col min="7942" max="7945" width="9.140625" style="128"/>
    <col min="7946" max="7946" width="3.7109375" style="128" customWidth="1"/>
    <col min="7947" max="8174" width="9.140625" style="128"/>
    <col min="8175" max="8175" width="3.140625" style="128" customWidth="1"/>
    <col min="8176" max="8176" width="3.7109375" style="128" customWidth="1"/>
    <col min="8177" max="8180" width="9.140625" style="128"/>
    <col min="8181" max="8181" width="3.7109375" style="128" customWidth="1"/>
    <col min="8182" max="8182" width="4.7109375" style="128" customWidth="1"/>
    <col min="8183" max="8183" width="3.7109375" style="128" customWidth="1"/>
    <col min="8184" max="8187" width="9.140625" style="128"/>
    <col min="8188" max="8188" width="3.7109375" style="128" customWidth="1"/>
    <col min="8189" max="8189" width="4.7109375" style="128" customWidth="1"/>
    <col min="8190" max="8190" width="3.7109375" style="128" customWidth="1"/>
    <col min="8191" max="8194" width="9.140625" style="128"/>
    <col min="8195" max="8195" width="3.7109375" style="128" customWidth="1"/>
    <col min="8196" max="8196" width="4.7109375" style="128" customWidth="1"/>
    <col min="8197" max="8197" width="3.7109375" style="128" customWidth="1"/>
    <col min="8198" max="8201" width="9.140625" style="128"/>
    <col min="8202" max="8202" width="3.7109375" style="128" customWidth="1"/>
    <col min="8203" max="8430" width="9.140625" style="128"/>
    <col min="8431" max="8431" width="3.140625" style="128" customWidth="1"/>
    <col min="8432" max="8432" width="3.7109375" style="128" customWidth="1"/>
    <col min="8433" max="8436" width="9.140625" style="128"/>
    <col min="8437" max="8437" width="3.7109375" style="128" customWidth="1"/>
    <col min="8438" max="8438" width="4.7109375" style="128" customWidth="1"/>
    <col min="8439" max="8439" width="3.7109375" style="128" customWidth="1"/>
    <col min="8440" max="8443" width="9.140625" style="128"/>
    <col min="8444" max="8444" width="3.7109375" style="128" customWidth="1"/>
    <col min="8445" max="8445" width="4.7109375" style="128" customWidth="1"/>
    <col min="8446" max="8446" width="3.7109375" style="128" customWidth="1"/>
    <col min="8447" max="8450" width="9.140625" style="128"/>
    <col min="8451" max="8451" width="3.7109375" style="128" customWidth="1"/>
    <col min="8452" max="8452" width="4.7109375" style="128" customWidth="1"/>
    <col min="8453" max="8453" width="3.7109375" style="128" customWidth="1"/>
    <col min="8454" max="8457" width="9.140625" style="128"/>
    <col min="8458" max="8458" width="3.7109375" style="128" customWidth="1"/>
    <col min="8459" max="8686" width="9.140625" style="128"/>
    <col min="8687" max="8687" width="3.140625" style="128" customWidth="1"/>
    <col min="8688" max="8688" width="3.7109375" style="128" customWidth="1"/>
    <col min="8689" max="8692" width="9.140625" style="128"/>
    <col min="8693" max="8693" width="3.7109375" style="128" customWidth="1"/>
    <col min="8694" max="8694" width="4.7109375" style="128" customWidth="1"/>
    <col min="8695" max="8695" width="3.7109375" style="128" customWidth="1"/>
    <col min="8696" max="8699" width="9.140625" style="128"/>
    <col min="8700" max="8700" width="3.7109375" style="128" customWidth="1"/>
    <col min="8701" max="8701" width="4.7109375" style="128" customWidth="1"/>
    <col min="8702" max="8702" width="3.7109375" style="128" customWidth="1"/>
    <col min="8703" max="8706" width="9.140625" style="128"/>
    <col min="8707" max="8707" width="3.7109375" style="128" customWidth="1"/>
    <col min="8708" max="8708" width="4.7109375" style="128" customWidth="1"/>
    <col min="8709" max="8709" width="3.7109375" style="128" customWidth="1"/>
    <col min="8710" max="8713" width="9.140625" style="128"/>
    <col min="8714" max="8714" width="3.7109375" style="128" customWidth="1"/>
    <col min="8715" max="8942" width="9.140625" style="128"/>
    <col min="8943" max="8943" width="3.140625" style="128" customWidth="1"/>
    <col min="8944" max="8944" width="3.7109375" style="128" customWidth="1"/>
    <col min="8945" max="8948" width="9.140625" style="128"/>
    <col min="8949" max="8949" width="3.7109375" style="128" customWidth="1"/>
    <col min="8950" max="8950" width="4.7109375" style="128" customWidth="1"/>
    <col min="8951" max="8951" width="3.7109375" style="128" customWidth="1"/>
    <col min="8952" max="8955" width="9.140625" style="128"/>
    <col min="8956" max="8956" width="3.7109375" style="128" customWidth="1"/>
    <col min="8957" max="8957" width="4.7109375" style="128" customWidth="1"/>
    <col min="8958" max="8958" width="3.7109375" style="128" customWidth="1"/>
    <col min="8959" max="8962" width="9.140625" style="128"/>
    <col min="8963" max="8963" width="3.7109375" style="128" customWidth="1"/>
    <col min="8964" max="8964" width="4.7109375" style="128" customWidth="1"/>
    <col min="8965" max="8965" width="3.7109375" style="128" customWidth="1"/>
    <col min="8966" max="8969" width="9.140625" style="128"/>
    <col min="8970" max="8970" width="3.7109375" style="128" customWidth="1"/>
    <col min="8971" max="9198" width="9.140625" style="128"/>
    <col min="9199" max="9199" width="3.140625" style="128" customWidth="1"/>
    <col min="9200" max="9200" width="3.7109375" style="128" customWidth="1"/>
    <col min="9201" max="9204" width="9.140625" style="128"/>
    <col min="9205" max="9205" width="3.7109375" style="128" customWidth="1"/>
    <col min="9206" max="9206" width="4.7109375" style="128" customWidth="1"/>
    <col min="9207" max="9207" width="3.7109375" style="128" customWidth="1"/>
    <col min="9208" max="9211" width="9.140625" style="128"/>
    <col min="9212" max="9212" width="3.7109375" style="128" customWidth="1"/>
    <col min="9213" max="9213" width="4.7109375" style="128" customWidth="1"/>
    <col min="9214" max="9214" width="3.7109375" style="128" customWidth="1"/>
    <col min="9215" max="9218" width="9.140625" style="128"/>
    <col min="9219" max="9219" width="3.7109375" style="128" customWidth="1"/>
    <col min="9220" max="9220" width="4.7109375" style="128" customWidth="1"/>
    <col min="9221" max="9221" width="3.7109375" style="128" customWidth="1"/>
    <col min="9222" max="9225" width="9.140625" style="128"/>
    <col min="9226" max="9226" width="3.7109375" style="128" customWidth="1"/>
    <col min="9227" max="9454" width="9.140625" style="128"/>
    <col min="9455" max="9455" width="3.140625" style="128" customWidth="1"/>
    <col min="9456" max="9456" width="3.7109375" style="128" customWidth="1"/>
    <col min="9457" max="9460" width="9.140625" style="128"/>
    <col min="9461" max="9461" width="3.7109375" style="128" customWidth="1"/>
    <col min="9462" max="9462" width="4.7109375" style="128" customWidth="1"/>
    <col min="9463" max="9463" width="3.7109375" style="128" customWidth="1"/>
    <col min="9464" max="9467" width="9.140625" style="128"/>
    <col min="9468" max="9468" width="3.7109375" style="128" customWidth="1"/>
    <col min="9469" max="9469" width="4.7109375" style="128" customWidth="1"/>
    <col min="9470" max="9470" width="3.7109375" style="128" customWidth="1"/>
    <col min="9471" max="9474" width="9.140625" style="128"/>
    <col min="9475" max="9475" width="3.7109375" style="128" customWidth="1"/>
    <col min="9476" max="9476" width="4.7109375" style="128" customWidth="1"/>
    <col min="9477" max="9477" width="3.7109375" style="128" customWidth="1"/>
    <col min="9478" max="9481" width="9.140625" style="128"/>
    <col min="9482" max="9482" width="3.7109375" style="128" customWidth="1"/>
    <col min="9483" max="9710" width="9.140625" style="128"/>
    <col min="9711" max="9711" width="3.140625" style="128" customWidth="1"/>
    <col min="9712" max="9712" width="3.7109375" style="128" customWidth="1"/>
    <col min="9713" max="9716" width="9.140625" style="128"/>
    <col min="9717" max="9717" width="3.7109375" style="128" customWidth="1"/>
    <col min="9718" max="9718" width="4.7109375" style="128" customWidth="1"/>
    <col min="9719" max="9719" width="3.7109375" style="128" customWidth="1"/>
    <col min="9720" max="9723" width="9.140625" style="128"/>
    <col min="9724" max="9724" width="3.7109375" style="128" customWidth="1"/>
    <col min="9725" max="9725" width="4.7109375" style="128" customWidth="1"/>
    <col min="9726" max="9726" width="3.7109375" style="128" customWidth="1"/>
    <col min="9727" max="9730" width="9.140625" style="128"/>
    <col min="9731" max="9731" width="3.7109375" style="128" customWidth="1"/>
    <col min="9732" max="9732" width="4.7109375" style="128" customWidth="1"/>
    <col min="9733" max="9733" width="3.7109375" style="128" customWidth="1"/>
    <col min="9734" max="9737" width="9.140625" style="128"/>
    <col min="9738" max="9738" width="3.7109375" style="128" customWidth="1"/>
    <col min="9739" max="9966" width="9.140625" style="128"/>
    <col min="9967" max="9967" width="3.140625" style="128" customWidth="1"/>
    <col min="9968" max="9968" width="3.7109375" style="128" customWidth="1"/>
    <col min="9969" max="9972" width="9.140625" style="128"/>
    <col min="9973" max="9973" width="3.7109375" style="128" customWidth="1"/>
    <col min="9974" max="9974" width="4.7109375" style="128" customWidth="1"/>
    <col min="9975" max="9975" width="3.7109375" style="128" customWidth="1"/>
    <col min="9976" max="9979" width="9.140625" style="128"/>
    <col min="9980" max="9980" width="3.7109375" style="128" customWidth="1"/>
    <col min="9981" max="9981" width="4.7109375" style="128" customWidth="1"/>
    <col min="9982" max="9982" width="3.7109375" style="128" customWidth="1"/>
    <col min="9983" max="9986" width="9.140625" style="128"/>
    <col min="9987" max="9987" width="3.7109375" style="128" customWidth="1"/>
    <col min="9988" max="9988" width="4.7109375" style="128" customWidth="1"/>
    <col min="9989" max="9989" width="3.7109375" style="128" customWidth="1"/>
    <col min="9990" max="9993" width="9.140625" style="128"/>
    <col min="9994" max="9994" width="3.7109375" style="128" customWidth="1"/>
    <col min="9995" max="10222" width="9.140625" style="128"/>
    <col min="10223" max="10223" width="3.140625" style="128" customWidth="1"/>
    <col min="10224" max="10224" width="3.7109375" style="128" customWidth="1"/>
    <col min="10225" max="10228" width="9.140625" style="128"/>
    <col min="10229" max="10229" width="3.7109375" style="128" customWidth="1"/>
    <col min="10230" max="10230" width="4.7109375" style="128" customWidth="1"/>
    <col min="10231" max="10231" width="3.7109375" style="128" customWidth="1"/>
    <col min="10232" max="10235" width="9.140625" style="128"/>
    <col min="10236" max="10236" width="3.7109375" style="128" customWidth="1"/>
    <col min="10237" max="10237" width="4.7109375" style="128" customWidth="1"/>
    <col min="10238" max="10238" width="3.7109375" style="128" customWidth="1"/>
    <col min="10239" max="10242" width="9.140625" style="128"/>
    <col min="10243" max="10243" width="3.7109375" style="128" customWidth="1"/>
    <col min="10244" max="10244" width="4.7109375" style="128" customWidth="1"/>
    <col min="10245" max="10245" width="3.7109375" style="128" customWidth="1"/>
    <col min="10246" max="10249" width="9.140625" style="128"/>
    <col min="10250" max="10250" width="3.7109375" style="128" customWidth="1"/>
    <col min="10251" max="10478" width="9.140625" style="128"/>
    <col min="10479" max="10479" width="3.140625" style="128" customWidth="1"/>
    <col min="10480" max="10480" width="3.7109375" style="128" customWidth="1"/>
    <col min="10481" max="10484" width="9.140625" style="128"/>
    <col min="10485" max="10485" width="3.7109375" style="128" customWidth="1"/>
    <col min="10486" max="10486" width="4.7109375" style="128" customWidth="1"/>
    <col min="10487" max="10487" width="3.7109375" style="128" customWidth="1"/>
    <col min="10488" max="10491" width="9.140625" style="128"/>
    <col min="10492" max="10492" width="3.7109375" style="128" customWidth="1"/>
    <col min="10493" max="10493" width="4.7109375" style="128" customWidth="1"/>
    <col min="10494" max="10494" width="3.7109375" style="128" customWidth="1"/>
    <col min="10495" max="10498" width="9.140625" style="128"/>
    <col min="10499" max="10499" width="3.7109375" style="128" customWidth="1"/>
    <col min="10500" max="10500" width="4.7109375" style="128" customWidth="1"/>
    <col min="10501" max="10501" width="3.7109375" style="128" customWidth="1"/>
    <col min="10502" max="10505" width="9.140625" style="128"/>
    <col min="10506" max="10506" width="3.7109375" style="128" customWidth="1"/>
    <col min="10507" max="10734" width="9.140625" style="128"/>
    <col min="10735" max="10735" width="3.140625" style="128" customWidth="1"/>
    <col min="10736" max="10736" width="3.7109375" style="128" customWidth="1"/>
    <col min="10737" max="10740" width="9.140625" style="128"/>
    <col min="10741" max="10741" width="3.7109375" style="128" customWidth="1"/>
    <col min="10742" max="10742" width="4.7109375" style="128" customWidth="1"/>
    <col min="10743" max="10743" width="3.7109375" style="128" customWidth="1"/>
    <col min="10744" max="10747" width="9.140625" style="128"/>
    <col min="10748" max="10748" width="3.7109375" style="128" customWidth="1"/>
    <col min="10749" max="10749" width="4.7109375" style="128" customWidth="1"/>
    <col min="10750" max="10750" width="3.7109375" style="128" customWidth="1"/>
    <col min="10751" max="10754" width="9.140625" style="128"/>
    <col min="10755" max="10755" width="3.7109375" style="128" customWidth="1"/>
    <col min="10756" max="10756" width="4.7109375" style="128" customWidth="1"/>
    <col min="10757" max="10757" width="3.7109375" style="128" customWidth="1"/>
    <col min="10758" max="10761" width="9.140625" style="128"/>
    <col min="10762" max="10762" width="3.7109375" style="128" customWidth="1"/>
    <col min="10763" max="10990" width="9.140625" style="128"/>
    <col min="10991" max="10991" width="3.140625" style="128" customWidth="1"/>
    <col min="10992" max="10992" width="3.7109375" style="128" customWidth="1"/>
    <col min="10993" max="10996" width="9.140625" style="128"/>
    <col min="10997" max="10997" width="3.7109375" style="128" customWidth="1"/>
    <col min="10998" max="10998" width="4.7109375" style="128" customWidth="1"/>
    <col min="10999" max="10999" width="3.7109375" style="128" customWidth="1"/>
    <col min="11000" max="11003" width="9.140625" style="128"/>
    <col min="11004" max="11004" width="3.7109375" style="128" customWidth="1"/>
    <col min="11005" max="11005" width="4.7109375" style="128" customWidth="1"/>
    <col min="11006" max="11006" width="3.7109375" style="128" customWidth="1"/>
    <col min="11007" max="11010" width="9.140625" style="128"/>
    <col min="11011" max="11011" width="3.7109375" style="128" customWidth="1"/>
    <col min="11012" max="11012" width="4.7109375" style="128" customWidth="1"/>
    <col min="11013" max="11013" width="3.7109375" style="128" customWidth="1"/>
    <col min="11014" max="11017" width="9.140625" style="128"/>
    <col min="11018" max="11018" width="3.7109375" style="128" customWidth="1"/>
    <col min="11019" max="11246" width="9.140625" style="128"/>
    <col min="11247" max="11247" width="3.140625" style="128" customWidth="1"/>
    <col min="11248" max="11248" width="3.7109375" style="128" customWidth="1"/>
    <col min="11249" max="11252" width="9.140625" style="128"/>
    <col min="11253" max="11253" width="3.7109375" style="128" customWidth="1"/>
    <col min="11254" max="11254" width="4.7109375" style="128" customWidth="1"/>
    <col min="11255" max="11255" width="3.7109375" style="128" customWidth="1"/>
    <col min="11256" max="11259" width="9.140625" style="128"/>
    <col min="11260" max="11260" width="3.7109375" style="128" customWidth="1"/>
    <col min="11261" max="11261" width="4.7109375" style="128" customWidth="1"/>
    <col min="11262" max="11262" width="3.7109375" style="128" customWidth="1"/>
    <col min="11263" max="11266" width="9.140625" style="128"/>
    <col min="11267" max="11267" width="3.7109375" style="128" customWidth="1"/>
    <col min="11268" max="11268" width="4.7109375" style="128" customWidth="1"/>
    <col min="11269" max="11269" width="3.7109375" style="128" customWidth="1"/>
    <col min="11270" max="11273" width="9.140625" style="128"/>
    <col min="11274" max="11274" width="3.7109375" style="128" customWidth="1"/>
    <col min="11275" max="11502" width="9.140625" style="128"/>
    <col min="11503" max="11503" width="3.140625" style="128" customWidth="1"/>
    <col min="11504" max="11504" width="3.7109375" style="128" customWidth="1"/>
    <col min="11505" max="11508" width="9.140625" style="128"/>
    <col min="11509" max="11509" width="3.7109375" style="128" customWidth="1"/>
    <col min="11510" max="11510" width="4.7109375" style="128" customWidth="1"/>
    <col min="11511" max="11511" width="3.7109375" style="128" customWidth="1"/>
    <col min="11512" max="11515" width="9.140625" style="128"/>
    <col min="11516" max="11516" width="3.7109375" style="128" customWidth="1"/>
    <col min="11517" max="11517" width="4.7109375" style="128" customWidth="1"/>
    <col min="11518" max="11518" width="3.7109375" style="128" customWidth="1"/>
    <col min="11519" max="11522" width="9.140625" style="128"/>
    <col min="11523" max="11523" width="3.7109375" style="128" customWidth="1"/>
    <col min="11524" max="11524" width="4.7109375" style="128" customWidth="1"/>
    <col min="11525" max="11525" width="3.7109375" style="128" customWidth="1"/>
    <col min="11526" max="11529" width="9.140625" style="128"/>
    <col min="11530" max="11530" width="3.7109375" style="128" customWidth="1"/>
    <col min="11531" max="11758" width="9.140625" style="128"/>
    <col min="11759" max="11759" width="3.140625" style="128" customWidth="1"/>
    <col min="11760" max="11760" width="3.7109375" style="128" customWidth="1"/>
    <col min="11761" max="11764" width="9.140625" style="128"/>
    <col min="11765" max="11765" width="3.7109375" style="128" customWidth="1"/>
    <col min="11766" max="11766" width="4.7109375" style="128" customWidth="1"/>
    <col min="11767" max="11767" width="3.7109375" style="128" customWidth="1"/>
    <col min="11768" max="11771" width="9.140625" style="128"/>
    <col min="11772" max="11772" width="3.7109375" style="128" customWidth="1"/>
    <col min="11773" max="11773" width="4.7109375" style="128" customWidth="1"/>
    <col min="11774" max="11774" width="3.7109375" style="128" customWidth="1"/>
    <col min="11775" max="11778" width="9.140625" style="128"/>
    <col min="11779" max="11779" width="3.7109375" style="128" customWidth="1"/>
    <col min="11780" max="11780" width="4.7109375" style="128" customWidth="1"/>
    <col min="11781" max="11781" width="3.7109375" style="128" customWidth="1"/>
    <col min="11782" max="11785" width="9.140625" style="128"/>
    <col min="11786" max="11786" width="3.7109375" style="128" customWidth="1"/>
    <col min="11787" max="12014" width="9.140625" style="128"/>
    <col min="12015" max="12015" width="3.140625" style="128" customWidth="1"/>
    <col min="12016" max="12016" width="3.7109375" style="128" customWidth="1"/>
    <col min="12017" max="12020" width="9.140625" style="128"/>
    <col min="12021" max="12021" width="3.7109375" style="128" customWidth="1"/>
    <col min="12022" max="12022" width="4.7109375" style="128" customWidth="1"/>
    <col min="12023" max="12023" width="3.7109375" style="128" customWidth="1"/>
    <col min="12024" max="12027" width="9.140625" style="128"/>
    <col min="12028" max="12028" width="3.7109375" style="128" customWidth="1"/>
    <col min="12029" max="12029" width="4.7109375" style="128" customWidth="1"/>
    <col min="12030" max="12030" width="3.7109375" style="128" customWidth="1"/>
    <col min="12031" max="12034" width="9.140625" style="128"/>
    <col min="12035" max="12035" width="3.7109375" style="128" customWidth="1"/>
    <col min="12036" max="12036" width="4.7109375" style="128" customWidth="1"/>
    <col min="12037" max="12037" width="3.7109375" style="128" customWidth="1"/>
    <col min="12038" max="12041" width="9.140625" style="128"/>
    <col min="12042" max="12042" width="3.7109375" style="128" customWidth="1"/>
    <col min="12043" max="12270" width="9.140625" style="128"/>
    <col min="12271" max="12271" width="3.140625" style="128" customWidth="1"/>
    <col min="12272" max="12272" width="3.7109375" style="128" customWidth="1"/>
    <col min="12273" max="12276" width="9.140625" style="128"/>
    <col min="12277" max="12277" width="3.7109375" style="128" customWidth="1"/>
    <col min="12278" max="12278" width="4.7109375" style="128" customWidth="1"/>
    <col min="12279" max="12279" width="3.7109375" style="128" customWidth="1"/>
    <col min="12280" max="12283" width="9.140625" style="128"/>
    <col min="12284" max="12284" width="3.7109375" style="128" customWidth="1"/>
    <col min="12285" max="12285" width="4.7109375" style="128" customWidth="1"/>
    <col min="12286" max="12286" width="3.7109375" style="128" customWidth="1"/>
    <col min="12287" max="12290" width="9.140625" style="128"/>
    <col min="12291" max="12291" width="3.7109375" style="128" customWidth="1"/>
    <col min="12292" max="12292" width="4.7109375" style="128" customWidth="1"/>
    <col min="12293" max="12293" width="3.7109375" style="128" customWidth="1"/>
    <col min="12294" max="12297" width="9.140625" style="128"/>
    <col min="12298" max="12298" width="3.7109375" style="128" customWidth="1"/>
    <col min="12299" max="12526" width="9.140625" style="128"/>
    <col min="12527" max="12527" width="3.140625" style="128" customWidth="1"/>
    <col min="12528" max="12528" width="3.7109375" style="128" customWidth="1"/>
    <col min="12529" max="12532" width="9.140625" style="128"/>
    <col min="12533" max="12533" width="3.7109375" style="128" customWidth="1"/>
    <col min="12534" max="12534" width="4.7109375" style="128" customWidth="1"/>
    <col min="12535" max="12535" width="3.7109375" style="128" customWidth="1"/>
    <col min="12536" max="12539" width="9.140625" style="128"/>
    <col min="12540" max="12540" width="3.7109375" style="128" customWidth="1"/>
    <col min="12541" max="12541" width="4.7109375" style="128" customWidth="1"/>
    <col min="12542" max="12542" width="3.7109375" style="128" customWidth="1"/>
    <col min="12543" max="12546" width="9.140625" style="128"/>
    <col min="12547" max="12547" width="3.7109375" style="128" customWidth="1"/>
    <col min="12548" max="12548" width="4.7109375" style="128" customWidth="1"/>
    <col min="12549" max="12549" width="3.7109375" style="128" customWidth="1"/>
    <col min="12550" max="12553" width="9.140625" style="128"/>
    <col min="12554" max="12554" width="3.7109375" style="128" customWidth="1"/>
    <col min="12555" max="12782" width="9.140625" style="128"/>
    <col min="12783" max="12783" width="3.140625" style="128" customWidth="1"/>
    <col min="12784" max="12784" width="3.7109375" style="128" customWidth="1"/>
    <col min="12785" max="12788" width="9.140625" style="128"/>
    <col min="12789" max="12789" width="3.7109375" style="128" customWidth="1"/>
    <col min="12790" max="12790" width="4.7109375" style="128" customWidth="1"/>
    <col min="12791" max="12791" width="3.7109375" style="128" customWidth="1"/>
    <col min="12792" max="12795" width="9.140625" style="128"/>
    <col min="12796" max="12796" width="3.7109375" style="128" customWidth="1"/>
    <col min="12797" max="12797" width="4.7109375" style="128" customWidth="1"/>
    <col min="12798" max="12798" width="3.7109375" style="128" customWidth="1"/>
    <col min="12799" max="12802" width="9.140625" style="128"/>
    <col min="12803" max="12803" width="3.7109375" style="128" customWidth="1"/>
    <col min="12804" max="12804" width="4.7109375" style="128" customWidth="1"/>
    <col min="12805" max="12805" width="3.7109375" style="128" customWidth="1"/>
    <col min="12806" max="12809" width="9.140625" style="128"/>
    <col min="12810" max="12810" width="3.7109375" style="128" customWidth="1"/>
    <col min="12811" max="13038" width="9.140625" style="128"/>
    <col min="13039" max="13039" width="3.140625" style="128" customWidth="1"/>
    <col min="13040" max="13040" width="3.7109375" style="128" customWidth="1"/>
    <col min="13041" max="13044" width="9.140625" style="128"/>
    <col min="13045" max="13045" width="3.7109375" style="128" customWidth="1"/>
    <col min="13046" max="13046" width="4.7109375" style="128" customWidth="1"/>
    <col min="13047" max="13047" width="3.7109375" style="128" customWidth="1"/>
    <col min="13048" max="13051" width="9.140625" style="128"/>
    <col min="13052" max="13052" width="3.7109375" style="128" customWidth="1"/>
    <col min="13053" max="13053" width="4.7109375" style="128" customWidth="1"/>
    <col min="13054" max="13054" width="3.7109375" style="128" customWidth="1"/>
    <col min="13055" max="13058" width="9.140625" style="128"/>
    <col min="13059" max="13059" width="3.7109375" style="128" customWidth="1"/>
    <col min="13060" max="13060" width="4.7109375" style="128" customWidth="1"/>
    <col min="13061" max="13061" width="3.7109375" style="128" customWidth="1"/>
    <col min="13062" max="13065" width="9.140625" style="128"/>
    <col min="13066" max="13066" width="3.7109375" style="128" customWidth="1"/>
    <col min="13067" max="13294" width="9.140625" style="128"/>
    <col min="13295" max="13295" width="3.140625" style="128" customWidth="1"/>
    <col min="13296" max="13296" width="3.7109375" style="128" customWidth="1"/>
    <col min="13297" max="13300" width="9.140625" style="128"/>
    <col min="13301" max="13301" width="3.7109375" style="128" customWidth="1"/>
    <col min="13302" max="13302" width="4.7109375" style="128" customWidth="1"/>
    <col min="13303" max="13303" width="3.7109375" style="128" customWidth="1"/>
    <col min="13304" max="13307" width="9.140625" style="128"/>
    <col min="13308" max="13308" width="3.7109375" style="128" customWidth="1"/>
    <col min="13309" max="13309" width="4.7109375" style="128" customWidth="1"/>
    <col min="13310" max="13310" width="3.7109375" style="128" customWidth="1"/>
    <col min="13311" max="13314" width="9.140625" style="128"/>
    <col min="13315" max="13315" width="3.7109375" style="128" customWidth="1"/>
    <col min="13316" max="13316" width="4.7109375" style="128" customWidth="1"/>
    <col min="13317" max="13317" width="3.7109375" style="128" customWidth="1"/>
    <col min="13318" max="13321" width="9.140625" style="128"/>
    <col min="13322" max="13322" width="3.7109375" style="128" customWidth="1"/>
    <col min="13323" max="13550" width="9.140625" style="128"/>
    <col min="13551" max="13551" width="3.140625" style="128" customWidth="1"/>
    <col min="13552" max="13552" width="3.7109375" style="128" customWidth="1"/>
    <col min="13553" max="13556" width="9.140625" style="128"/>
    <col min="13557" max="13557" width="3.7109375" style="128" customWidth="1"/>
    <col min="13558" max="13558" width="4.7109375" style="128" customWidth="1"/>
    <col min="13559" max="13559" width="3.7109375" style="128" customWidth="1"/>
    <col min="13560" max="13563" width="9.140625" style="128"/>
    <col min="13564" max="13564" width="3.7109375" style="128" customWidth="1"/>
    <col min="13565" max="13565" width="4.7109375" style="128" customWidth="1"/>
    <col min="13566" max="13566" width="3.7109375" style="128" customWidth="1"/>
    <col min="13567" max="13570" width="9.140625" style="128"/>
    <col min="13571" max="13571" width="3.7109375" style="128" customWidth="1"/>
    <col min="13572" max="13572" width="4.7109375" style="128" customWidth="1"/>
    <col min="13573" max="13573" width="3.7109375" style="128" customWidth="1"/>
    <col min="13574" max="13577" width="9.140625" style="128"/>
    <col min="13578" max="13578" width="3.7109375" style="128" customWidth="1"/>
    <col min="13579" max="13806" width="9.140625" style="128"/>
    <col min="13807" max="13807" width="3.140625" style="128" customWidth="1"/>
    <col min="13808" max="13808" width="3.7109375" style="128" customWidth="1"/>
    <col min="13809" max="13812" width="9.140625" style="128"/>
    <col min="13813" max="13813" width="3.7109375" style="128" customWidth="1"/>
    <col min="13814" max="13814" width="4.7109375" style="128" customWidth="1"/>
    <col min="13815" max="13815" width="3.7109375" style="128" customWidth="1"/>
    <col min="13816" max="13819" width="9.140625" style="128"/>
    <col min="13820" max="13820" width="3.7109375" style="128" customWidth="1"/>
    <col min="13821" max="13821" width="4.7109375" style="128" customWidth="1"/>
    <col min="13822" max="13822" width="3.7109375" style="128" customWidth="1"/>
    <col min="13823" max="13826" width="9.140625" style="128"/>
    <col min="13827" max="13827" width="3.7109375" style="128" customWidth="1"/>
    <col min="13828" max="13828" width="4.7109375" style="128" customWidth="1"/>
    <col min="13829" max="13829" width="3.7109375" style="128" customWidth="1"/>
    <col min="13830" max="13833" width="9.140625" style="128"/>
    <col min="13834" max="13834" width="3.7109375" style="128" customWidth="1"/>
    <col min="13835" max="14062" width="9.140625" style="128"/>
    <col min="14063" max="14063" width="3.140625" style="128" customWidth="1"/>
    <col min="14064" max="14064" width="3.7109375" style="128" customWidth="1"/>
    <col min="14065" max="14068" width="9.140625" style="128"/>
    <col min="14069" max="14069" width="3.7109375" style="128" customWidth="1"/>
    <col min="14070" max="14070" width="4.7109375" style="128" customWidth="1"/>
    <col min="14071" max="14071" width="3.7109375" style="128" customWidth="1"/>
    <col min="14072" max="14075" width="9.140625" style="128"/>
    <col min="14076" max="14076" width="3.7109375" style="128" customWidth="1"/>
    <col min="14077" max="14077" width="4.7109375" style="128" customWidth="1"/>
    <col min="14078" max="14078" width="3.7109375" style="128" customWidth="1"/>
    <col min="14079" max="14082" width="9.140625" style="128"/>
    <col min="14083" max="14083" width="3.7109375" style="128" customWidth="1"/>
    <col min="14084" max="14084" width="4.7109375" style="128" customWidth="1"/>
    <col min="14085" max="14085" width="3.7109375" style="128" customWidth="1"/>
    <col min="14086" max="14089" width="9.140625" style="128"/>
    <col min="14090" max="14090" width="3.7109375" style="128" customWidth="1"/>
    <col min="14091" max="14318" width="9.140625" style="128"/>
    <col min="14319" max="14319" width="3.140625" style="128" customWidth="1"/>
    <col min="14320" max="14320" width="3.7109375" style="128" customWidth="1"/>
    <col min="14321" max="14324" width="9.140625" style="128"/>
    <col min="14325" max="14325" width="3.7109375" style="128" customWidth="1"/>
    <col min="14326" max="14326" width="4.7109375" style="128" customWidth="1"/>
    <col min="14327" max="14327" width="3.7109375" style="128" customWidth="1"/>
    <col min="14328" max="14331" width="9.140625" style="128"/>
    <col min="14332" max="14332" width="3.7109375" style="128" customWidth="1"/>
    <col min="14333" max="14333" width="4.7109375" style="128" customWidth="1"/>
    <col min="14334" max="14334" width="3.7109375" style="128" customWidth="1"/>
    <col min="14335" max="14338" width="9.140625" style="128"/>
    <col min="14339" max="14339" width="3.7109375" style="128" customWidth="1"/>
    <col min="14340" max="14340" width="4.7109375" style="128" customWidth="1"/>
    <col min="14341" max="14341" width="3.7109375" style="128" customWidth="1"/>
    <col min="14342" max="14345" width="9.140625" style="128"/>
    <col min="14346" max="14346" width="3.7109375" style="128" customWidth="1"/>
    <col min="14347" max="14574" width="9.140625" style="128"/>
    <col min="14575" max="14575" width="3.140625" style="128" customWidth="1"/>
    <col min="14576" max="14576" width="3.7109375" style="128" customWidth="1"/>
    <col min="14577" max="14580" width="9.140625" style="128"/>
    <col min="14581" max="14581" width="3.7109375" style="128" customWidth="1"/>
    <col min="14582" max="14582" width="4.7109375" style="128" customWidth="1"/>
    <col min="14583" max="14583" width="3.7109375" style="128" customWidth="1"/>
    <col min="14584" max="14587" width="9.140625" style="128"/>
    <col min="14588" max="14588" width="3.7109375" style="128" customWidth="1"/>
    <col min="14589" max="14589" width="4.7109375" style="128" customWidth="1"/>
    <col min="14590" max="14590" width="3.7109375" style="128" customWidth="1"/>
    <col min="14591" max="14594" width="9.140625" style="128"/>
    <col min="14595" max="14595" width="3.7109375" style="128" customWidth="1"/>
    <col min="14596" max="14596" width="4.7109375" style="128" customWidth="1"/>
    <col min="14597" max="14597" width="3.7109375" style="128" customWidth="1"/>
    <col min="14598" max="14601" width="9.140625" style="128"/>
    <col min="14602" max="14602" width="3.7109375" style="128" customWidth="1"/>
    <col min="14603" max="14830" width="9.140625" style="128"/>
    <col min="14831" max="14831" width="3.140625" style="128" customWidth="1"/>
    <col min="14832" max="14832" width="3.7109375" style="128" customWidth="1"/>
    <col min="14833" max="14836" width="9.140625" style="128"/>
    <col min="14837" max="14837" width="3.7109375" style="128" customWidth="1"/>
    <col min="14838" max="14838" width="4.7109375" style="128" customWidth="1"/>
    <col min="14839" max="14839" width="3.7109375" style="128" customWidth="1"/>
    <col min="14840" max="14843" width="9.140625" style="128"/>
    <col min="14844" max="14844" width="3.7109375" style="128" customWidth="1"/>
    <col min="14845" max="14845" width="4.7109375" style="128" customWidth="1"/>
    <col min="14846" max="14846" width="3.7109375" style="128" customWidth="1"/>
    <col min="14847" max="14850" width="9.140625" style="128"/>
    <col min="14851" max="14851" width="3.7109375" style="128" customWidth="1"/>
    <col min="14852" max="14852" width="4.7109375" style="128" customWidth="1"/>
    <col min="14853" max="14853" width="3.7109375" style="128" customWidth="1"/>
    <col min="14854" max="14857" width="9.140625" style="128"/>
    <col min="14858" max="14858" width="3.7109375" style="128" customWidth="1"/>
    <col min="14859" max="15086" width="9.140625" style="128"/>
    <col min="15087" max="15087" width="3.140625" style="128" customWidth="1"/>
    <col min="15088" max="15088" width="3.7109375" style="128" customWidth="1"/>
    <col min="15089" max="15092" width="9.140625" style="128"/>
    <col min="15093" max="15093" width="3.7109375" style="128" customWidth="1"/>
    <col min="15094" max="15094" width="4.7109375" style="128" customWidth="1"/>
    <col min="15095" max="15095" width="3.7109375" style="128" customWidth="1"/>
    <col min="15096" max="15099" width="9.140625" style="128"/>
    <col min="15100" max="15100" width="3.7109375" style="128" customWidth="1"/>
    <col min="15101" max="15101" width="4.7109375" style="128" customWidth="1"/>
    <col min="15102" max="15102" width="3.7109375" style="128" customWidth="1"/>
    <col min="15103" max="15106" width="9.140625" style="128"/>
    <col min="15107" max="15107" width="3.7109375" style="128" customWidth="1"/>
    <col min="15108" max="15108" width="4.7109375" style="128" customWidth="1"/>
    <col min="15109" max="15109" width="3.7109375" style="128" customWidth="1"/>
    <col min="15110" max="15113" width="9.140625" style="128"/>
    <col min="15114" max="15114" width="3.7109375" style="128" customWidth="1"/>
    <col min="15115" max="15342" width="9.140625" style="128"/>
    <col min="15343" max="15343" width="3.140625" style="128" customWidth="1"/>
    <col min="15344" max="15344" width="3.7109375" style="128" customWidth="1"/>
    <col min="15345" max="15348" width="9.140625" style="128"/>
    <col min="15349" max="15349" width="3.7109375" style="128" customWidth="1"/>
    <col min="15350" max="15350" width="4.7109375" style="128" customWidth="1"/>
    <col min="15351" max="15351" width="3.7109375" style="128" customWidth="1"/>
    <col min="15352" max="15355" width="9.140625" style="128"/>
    <col min="15356" max="15356" width="3.7109375" style="128" customWidth="1"/>
    <col min="15357" max="15357" width="4.7109375" style="128" customWidth="1"/>
    <col min="15358" max="15358" width="3.7109375" style="128" customWidth="1"/>
    <col min="15359" max="15362" width="9.140625" style="128"/>
    <col min="15363" max="15363" width="3.7109375" style="128" customWidth="1"/>
    <col min="15364" max="15364" width="4.7109375" style="128" customWidth="1"/>
    <col min="15365" max="15365" width="3.7109375" style="128" customWidth="1"/>
    <col min="15366" max="15369" width="9.140625" style="128"/>
    <col min="15370" max="15370" width="3.7109375" style="128" customWidth="1"/>
    <col min="15371" max="15598" width="9.140625" style="128"/>
    <col min="15599" max="15599" width="3.140625" style="128" customWidth="1"/>
    <col min="15600" max="15600" width="3.7109375" style="128" customWidth="1"/>
    <col min="15601" max="15604" width="9.140625" style="128"/>
    <col min="15605" max="15605" width="3.7109375" style="128" customWidth="1"/>
    <col min="15606" max="15606" width="4.7109375" style="128" customWidth="1"/>
    <col min="15607" max="15607" width="3.7109375" style="128" customWidth="1"/>
    <col min="15608" max="15611" width="9.140625" style="128"/>
    <col min="15612" max="15612" width="3.7109375" style="128" customWidth="1"/>
    <col min="15613" max="15613" width="4.7109375" style="128" customWidth="1"/>
    <col min="15614" max="15614" width="3.7109375" style="128" customWidth="1"/>
    <col min="15615" max="15618" width="9.140625" style="128"/>
    <col min="15619" max="15619" width="3.7109375" style="128" customWidth="1"/>
    <col min="15620" max="15620" width="4.7109375" style="128" customWidth="1"/>
    <col min="15621" max="15621" width="3.7109375" style="128" customWidth="1"/>
    <col min="15622" max="15625" width="9.140625" style="128"/>
    <col min="15626" max="15626" width="3.7109375" style="128" customWidth="1"/>
    <col min="15627" max="15854" width="9.140625" style="128"/>
    <col min="15855" max="15855" width="3.140625" style="128" customWidth="1"/>
    <col min="15856" max="15856" width="3.7109375" style="128" customWidth="1"/>
    <col min="15857" max="15860" width="9.140625" style="128"/>
    <col min="15861" max="15861" width="3.7109375" style="128" customWidth="1"/>
    <col min="15862" max="15862" width="4.7109375" style="128" customWidth="1"/>
    <col min="15863" max="15863" width="3.7109375" style="128" customWidth="1"/>
    <col min="15864" max="15867" width="9.140625" style="128"/>
    <col min="15868" max="15868" width="3.7109375" style="128" customWidth="1"/>
    <col min="15869" max="15869" width="4.7109375" style="128" customWidth="1"/>
    <col min="15870" max="15870" width="3.7109375" style="128" customWidth="1"/>
    <col min="15871" max="15874" width="9.140625" style="128"/>
    <col min="15875" max="15875" width="3.7109375" style="128" customWidth="1"/>
    <col min="15876" max="15876" width="4.7109375" style="128" customWidth="1"/>
    <col min="15877" max="15877" width="3.7109375" style="128" customWidth="1"/>
    <col min="15878" max="15881" width="9.140625" style="128"/>
    <col min="15882" max="15882" width="3.7109375" style="128" customWidth="1"/>
    <col min="15883" max="16110" width="9.140625" style="128"/>
    <col min="16111" max="16111" width="3.140625" style="128" customWidth="1"/>
    <col min="16112" max="16112" width="3.7109375" style="128" customWidth="1"/>
    <col min="16113" max="16116" width="9.140625" style="128"/>
    <col min="16117" max="16117" width="3.7109375" style="128" customWidth="1"/>
    <col min="16118" max="16118" width="4.7109375" style="128" customWidth="1"/>
    <col min="16119" max="16119" width="3.7109375" style="128" customWidth="1"/>
    <col min="16120" max="16123" width="9.140625" style="128"/>
    <col min="16124" max="16124" width="3.7109375" style="128" customWidth="1"/>
    <col min="16125" max="16125" width="4.7109375" style="128" customWidth="1"/>
    <col min="16126" max="16126" width="3.7109375" style="128" customWidth="1"/>
    <col min="16127" max="16130" width="9.140625" style="128"/>
    <col min="16131" max="16131" width="3.7109375" style="128" customWidth="1"/>
    <col min="16132" max="16132" width="4.7109375" style="128" customWidth="1"/>
    <col min="16133" max="16133" width="3.7109375" style="128" customWidth="1"/>
    <col min="16134" max="16137" width="9.140625" style="128"/>
    <col min="16138" max="16138" width="3.7109375" style="128" customWidth="1"/>
    <col min="16139" max="16384" width="9.140625" style="128"/>
  </cols>
  <sheetData>
    <row r="1" spans="2:28" x14ac:dyDescent="0.25">
      <c r="B1" s="127"/>
      <c r="C1" s="127"/>
      <c r="D1" s="127"/>
      <c r="E1" s="127"/>
      <c r="F1" s="127"/>
      <c r="G1" s="127"/>
    </row>
    <row r="2" spans="2:28" ht="15.75" thickBot="1" x14ac:dyDescent="0.3"/>
    <row r="3" spans="2:28" s="132" customFormat="1" ht="30.75" customHeight="1" thickTop="1" thickBot="1" x14ac:dyDescent="0.4">
      <c r="B3" s="129" t="s">
        <v>90</v>
      </c>
      <c r="C3" s="130"/>
      <c r="D3" s="130"/>
      <c r="E3" s="130"/>
      <c r="F3" s="130"/>
      <c r="G3" s="131"/>
      <c r="I3" s="133" t="s">
        <v>91</v>
      </c>
      <c r="J3" s="134"/>
      <c r="K3" s="134"/>
      <c r="L3" s="134"/>
      <c r="M3" s="134"/>
      <c r="N3" s="135"/>
      <c r="P3" s="133" t="s">
        <v>92</v>
      </c>
      <c r="Q3" s="134"/>
      <c r="R3" s="134"/>
      <c r="S3" s="134"/>
      <c r="T3" s="134"/>
      <c r="U3" s="135"/>
      <c r="W3" s="129" t="s">
        <v>93</v>
      </c>
      <c r="X3" s="130"/>
      <c r="Y3" s="130"/>
      <c r="Z3" s="130"/>
      <c r="AA3" s="130"/>
      <c r="AB3" s="131"/>
    </row>
    <row r="4" spans="2:28" ht="15.75" thickTop="1" x14ac:dyDescent="0.25">
      <c r="B4" s="136"/>
      <c r="C4" s="137"/>
      <c r="D4" s="137"/>
      <c r="E4" s="137"/>
      <c r="F4" s="137"/>
      <c r="G4" s="138"/>
      <c r="I4" s="139"/>
      <c r="N4" s="140"/>
      <c r="P4" s="139"/>
      <c r="U4" s="140"/>
      <c r="W4" s="136"/>
      <c r="X4" s="137"/>
      <c r="Y4" s="137"/>
      <c r="Z4" s="137"/>
      <c r="AA4" s="137"/>
      <c r="AB4" s="138"/>
    </row>
    <row r="5" spans="2:28" x14ac:dyDescent="0.25">
      <c r="B5" s="141"/>
      <c r="C5" s="142"/>
      <c r="D5" s="142"/>
      <c r="E5" s="142"/>
      <c r="F5" s="142"/>
      <c r="G5" s="143"/>
      <c r="I5" s="139"/>
      <c r="N5" s="140"/>
      <c r="P5" s="139"/>
      <c r="U5" s="140"/>
      <c r="W5" s="141"/>
      <c r="X5" s="142"/>
      <c r="Y5" s="142"/>
      <c r="Z5" s="142"/>
      <c r="AA5" s="142"/>
      <c r="AB5" s="143"/>
    </row>
    <row r="6" spans="2:28" x14ac:dyDescent="0.25">
      <c r="B6" s="141"/>
      <c r="C6" s="142"/>
      <c r="D6" s="142"/>
      <c r="E6" s="142"/>
      <c r="F6" s="142"/>
      <c r="G6" s="143"/>
      <c r="I6" s="139"/>
      <c r="N6" s="140"/>
      <c r="P6" s="139"/>
      <c r="U6" s="140"/>
      <c r="W6" s="141"/>
      <c r="X6" s="142"/>
      <c r="Y6" s="142"/>
      <c r="Z6" s="142"/>
      <c r="AA6" s="142"/>
      <c r="AB6" s="143"/>
    </row>
    <row r="7" spans="2:28" x14ac:dyDescent="0.25">
      <c r="B7" s="141"/>
      <c r="C7" s="142"/>
      <c r="D7" s="142"/>
      <c r="E7" s="142"/>
      <c r="F7" s="142"/>
      <c r="G7" s="143"/>
      <c r="I7" s="139"/>
      <c r="N7" s="140"/>
      <c r="P7" s="139"/>
      <c r="U7" s="140"/>
      <c r="W7" s="141"/>
      <c r="X7" s="142"/>
      <c r="Y7" s="142"/>
      <c r="Z7" s="142"/>
      <c r="AA7" s="142"/>
      <c r="AB7" s="143"/>
    </row>
    <row r="8" spans="2:28" x14ac:dyDescent="0.25">
      <c r="B8" s="141"/>
      <c r="C8" s="142"/>
      <c r="D8" s="142"/>
      <c r="E8" s="142"/>
      <c r="F8" s="142"/>
      <c r="G8" s="143"/>
      <c r="I8" s="139"/>
      <c r="N8" s="140"/>
      <c r="P8" s="139"/>
      <c r="U8" s="140"/>
      <c r="W8" s="141"/>
      <c r="X8" s="142"/>
      <c r="Y8" s="142"/>
      <c r="Z8" s="142"/>
      <c r="AA8" s="142"/>
      <c r="AB8" s="143"/>
    </row>
    <row r="9" spans="2:28" x14ac:dyDescent="0.25">
      <c r="B9" s="141"/>
      <c r="C9" s="142"/>
      <c r="D9" s="142"/>
      <c r="E9" s="142"/>
      <c r="F9" s="142"/>
      <c r="G9" s="143"/>
      <c r="I9" s="139"/>
      <c r="N9" s="140"/>
      <c r="P9" s="139"/>
      <c r="U9" s="140"/>
      <c r="W9" s="141"/>
      <c r="X9" s="142"/>
      <c r="Y9" s="142"/>
      <c r="Z9" s="142"/>
      <c r="AA9" s="142"/>
      <c r="AB9" s="143"/>
    </row>
    <row r="10" spans="2:28" x14ac:dyDescent="0.25">
      <c r="B10" s="141"/>
      <c r="C10" s="142"/>
      <c r="D10" s="142"/>
      <c r="E10" s="142"/>
      <c r="F10" s="142"/>
      <c r="G10" s="143"/>
      <c r="I10" s="139"/>
      <c r="N10" s="140"/>
      <c r="P10" s="139"/>
      <c r="U10" s="140"/>
      <c r="W10" s="141"/>
      <c r="X10" s="142"/>
      <c r="Y10" s="142"/>
      <c r="Z10" s="142"/>
      <c r="AA10" s="142"/>
      <c r="AB10" s="143"/>
    </row>
    <row r="11" spans="2:28" x14ac:dyDescent="0.25">
      <c r="B11" s="141"/>
      <c r="C11" s="142"/>
      <c r="D11" s="142"/>
      <c r="E11" s="142"/>
      <c r="F11" s="142"/>
      <c r="G11" s="143"/>
      <c r="I11" s="139"/>
      <c r="N11" s="140"/>
      <c r="P11" s="139"/>
      <c r="U11" s="140"/>
      <c r="W11" s="141"/>
      <c r="X11" s="142"/>
      <c r="Y11" s="142"/>
      <c r="Z11" s="142"/>
      <c r="AA11" s="142"/>
      <c r="AB11" s="143"/>
    </row>
    <row r="12" spans="2:28" x14ac:dyDescent="0.25">
      <c r="B12" s="141"/>
      <c r="C12" s="142"/>
      <c r="D12" s="142"/>
      <c r="E12" s="142"/>
      <c r="F12" s="142"/>
      <c r="G12" s="143"/>
      <c r="I12" s="139"/>
      <c r="N12" s="140"/>
      <c r="P12" s="139"/>
      <c r="U12" s="140"/>
      <c r="W12" s="141"/>
      <c r="X12" s="142"/>
      <c r="Y12" s="142"/>
      <c r="Z12" s="142"/>
      <c r="AA12" s="142"/>
      <c r="AB12" s="143"/>
    </row>
    <row r="13" spans="2:28" x14ac:dyDescent="0.25">
      <c r="B13" s="141"/>
      <c r="C13" s="142"/>
      <c r="D13" s="142"/>
      <c r="E13" s="142"/>
      <c r="F13" s="142"/>
      <c r="G13" s="143"/>
      <c r="I13" s="139"/>
      <c r="N13" s="140"/>
      <c r="P13" s="139"/>
      <c r="U13" s="140"/>
      <c r="W13" s="141"/>
      <c r="X13" s="142"/>
      <c r="Y13" s="142"/>
      <c r="Z13" s="142"/>
      <c r="AA13" s="142"/>
      <c r="AB13" s="143"/>
    </row>
    <row r="14" spans="2:28" x14ac:dyDescent="0.25">
      <c r="B14" s="141"/>
      <c r="C14" s="142"/>
      <c r="D14" s="142"/>
      <c r="E14" s="142"/>
      <c r="F14" s="142"/>
      <c r="G14" s="143"/>
      <c r="I14" s="139"/>
      <c r="N14" s="140"/>
      <c r="P14" s="139"/>
      <c r="U14" s="140"/>
      <c r="W14" s="141"/>
      <c r="X14" s="142"/>
      <c r="Y14" s="142"/>
      <c r="Z14" s="142"/>
      <c r="AA14" s="142"/>
      <c r="AB14" s="143"/>
    </row>
    <row r="15" spans="2:28" x14ac:dyDescent="0.25">
      <c r="B15" s="141"/>
      <c r="C15" s="142"/>
      <c r="D15" s="142"/>
      <c r="E15" s="142"/>
      <c r="F15" s="142"/>
      <c r="G15" s="143"/>
      <c r="I15" s="139"/>
      <c r="N15" s="140"/>
      <c r="P15" s="139"/>
      <c r="U15" s="140"/>
      <c r="W15" s="141"/>
      <c r="X15" s="142"/>
      <c r="Y15" s="142"/>
      <c r="Z15" s="142"/>
      <c r="AA15" s="142"/>
      <c r="AB15" s="143"/>
    </row>
    <row r="16" spans="2:28" x14ac:dyDescent="0.25">
      <c r="B16" s="141"/>
      <c r="C16" s="142"/>
      <c r="D16" s="142"/>
      <c r="E16" s="142"/>
      <c r="F16" s="142"/>
      <c r="G16" s="143"/>
      <c r="I16" s="139"/>
      <c r="N16" s="140"/>
      <c r="P16" s="139"/>
      <c r="U16" s="140"/>
      <c r="W16" s="141"/>
      <c r="X16" s="142"/>
      <c r="Y16" s="142"/>
      <c r="Z16" s="142"/>
      <c r="AA16" s="142"/>
      <c r="AB16" s="143"/>
    </row>
    <row r="17" spans="2:28" x14ac:dyDescent="0.25">
      <c r="B17" s="141"/>
      <c r="C17" s="142"/>
      <c r="D17" s="142"/>
      <c r="E17" s="142"/>
      <c r="F17" s="142"/>
      <c r="G17" s="143"/>
      <c r="I17" s="139"/>
      <c r="N17" s="140"/>
      <c r="P17" s="139"/>
      <c r="U17" s="140"/>
      <c r="W17" s="141"/>
      <c r="X17" s="142"/>
      <c r="Y17" s="142"/>
      <c r="Z17" s="142"/>
      <c r="AA17" s="142"/>
      <c r="AB17" s="143"/>
    </row>
    <row r="18" spans="2:28" x14ac:dyDescent="0.25">
      <c r="B18" s="141"/>
      <c r="C18" s="142"/>
      <c r="D18" s="142"/>
      <c r="E18" s="142"/>
      <c r="F18" s="142"/>
      <c r="G18" s="143"/>
      <c r="I18" s="139"/>
      <c r="N18" s="140"/>
      <c r="P18" s="139"/>
      <c r="U18" s="140"/>
      <c r="W18" s="141"/>
      <c r="X18" s="142"/>
      <c r="Y18" s="142"/>
      <c r="Z18" s="142"/>
      <c r="AA18" s="142"/>
      <c r="AB18" s="143"/>
    </row>
    <row r="19" spans="2:28" x14ac:dyDescent="0.25">
      <c r="B19" s="141"/>
      <c r="C19" s="142"/>
      <c r="D19" s="142"/>
      <c r="E19" s="142"/>
      <c r="F19" s="142"/>
      <c r="G19" s="143"/>
      <c r="I19" s="139"/>
      <c r="N19" s="140"/>
      <c r="P19" s="139"/>
      <c r="U19" s="140"/>
      <c r="W19" s="141"/>
      <c r="X19" s="142"/>
      <c r="Y19" s="142"/>
      <c r="Z19" s="142"/>
      <c r="AA19" s="142"/>
      <c r="AB19" s="143"/>
    </row>
    <row r="20" spans="2:28" x14ac:dyDescent="0.25">
      <c r="B20" s="141"/>
      <c r="C20" s="142"/>
      <c r="D20" s="142"/>
      <c r="E20" s="142"/>
      <c r="F20" s="142"/>
      <c r="G20" s="143"/>
      <c r="I20" s="139"/>
      <c r="N20" s="140"/>
      <c r="P20" s="139"/>
      <c r="U20" s="140"/>
      <c r="W20" s="141"/>
      <c r="X20" s="142"/>
      <c r="Y20" s="142"/>
      <c r="Z20" s="142"/>
      <c r="AA20" s="142"/>
      <c r="AB20" s="143"/>
    </row>
    <row r="21" spans="2:28" x14ac:dyDescent="0.25">
      <c r="B21" s="141"/>
      <c r="C21" s="142"/>
      <c r="D21" s="142"/>
      <c r="E21" s="142"/>
      <c r="F21" s="142"/>
      <c r="G21" s="143"/>
      <c r="I21" s="139"/>
      <c r="N21" s="140"/>
      <c r="P21" s="139"/>
      <c r="U21" s="140"/>
      <c r="W21" s="141"/>
      <c r="X21" s="142"/>
      <c r="Y21" s="142"/>
      <c r="Z21" s="142"/>
      <c r="AA21" s="142"/>
      <c r="AB21" s="143"/>
    </row>
    <row r="22" spans="2:28" x14ac:dyDescent="0.25">
      <c r="B22" s="141"/>
      <c r="C22" s="142"/>
      <c r="D22" s="142"/>
      <c r="E22" s="142"/>
      <c r="F22" s="142"/>
      <c r="G22" s="143"/>
      <c r="I22" s="139"/>
      <c r="N22" s="140"/>
      <c r="P22" s="139"/>
      <c r="U22" s="140"/>
      <c r="W22" s="141"/>
      <c r="X22" s="142"/>
      <c r="Y22" s="142"/>
      <c r="Z22" s="142"/>
      <c r="AA22" s="142"/>
      <c r="AB22" s="143"/>
    </row>
    <row r="23" spans="2:28" ht="29.25" customHeight="1" thickBot="1" x14ac:dyDescent="0.3">
      <c r="B23" s="144"/>
      <c r="C23" s="145"/>
      <c r="D23" s="145"/>
      <c r="E23" s="145"/>
      <c r="F23" s="145"/>
      <c r="G23" s="146"/>
      <c r="I23" s="147"/>
      <c r="J23" s="148"/>
      <c r="K23" s="148"/>
      <c r="L23" s="148"/>
      <c r="M23" s="148"/>
      <c r="N23" s="149"/>
      <c r="P23" s="147"/>
      <c r="Q23" s="148"/>
      <c r="R23" s="148"/>
      <c r="S23" s="148"/>
      <c r="T23" s="148"/>
      <c r="U23" s="149"/>
      <c r="W23" s="150" t="s">
        <v>94</v>
      </c>
      <c r="X23" s="151"/>
      <c r="Y23" s="151"/>
      <c r="Z23" s="151"/>
      <c r="AA23" s="151"/>
      <c r="AB23" s="152"/>
    </row>
    <row r="24" spans="2:28" ht="15.75" thickTop="1" x14ac:dyDescent="0.25"/>
    <row r="27" spans="2:28" ht="26.25" x14ac:dyDescent="0.25">
      <c r="B27" s="153" t="s">
        <v>95</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row>
    <row r="28" spans="2:28" ht="21" x14ac:dyDescent="0.35">
      <c r="B28" s="154"/>
      <c r="C28" s="154"/>
      <c r="D28" s="155"/>
      <c r="E28" s="155"/>
      <c r="F28" s="155"/>
      <c r="G28" s="155"/>
      <c r="H28" s="155"/>
      <c r="I28" s="155"/>
      <c r="J28" s="155"/>
      <c r="K28" s="155"/>
      <c r="L28" s="155"/>
      <c r="M28" s="155"/>
      <c r="N28" s="154"/>
      <c r="O28" s="156"/>
      <c r="P28" s="155"/>
      <c r="Q28" s="155"/>
      <c r="R28" s="155"/>
      <c r="S28" s="155"/>
      <c r="T28" s="155"/>
      <c r="U28" s="155"/>
      <c r="V28" s="155"/>
      <c r="W28" s="155"/>
      <c r="X28" s="155"/>
      <c r="Y28" s="155"/>
      <c r="Z28" s="155"/>
      <c r="AA28" s="155"/>
      <c r="AB28" s="155"/>
    </row>
    <row r="29" spans="2:28" x14ac:dyDescent="0.25">
      <c r="B29" s="157" t="s">
        <v>96</v>
      </c>
      <c r="C29" s="158" t="s">
        <v>97</v>
      </c>
      <c r="D29" s="158"/>
      <c r="E29" s="158"/>
      <c r="F29" s="158"/>
      <c r="G29" s="158"/>
      <c r="H29" s="158"/>
      <c r="I29" s="158"/>
      <c r="J29" s="158"/>
      <c r="K29" s="158"/>
      <c r="L29" s="155"/>
      <c r="M29" s="155"/>
      <c r="N29" s="157" t="s">
        <v>96</v>
      </c>
      <c r="O29" s="158" t="s">
        <v>98</v>
      </c>
      <c r="P29" s="158"/>
      <c r="Q29" s="158"/>
      <c r="R29" s="158"/>
      <c r="S29" s="158"/>
      <c r="T29" s="158"/>
      <c r="U29" s="158"/>
      <c r="V29" s="158"/>
      <c r="W29" s="158"/>
      <c r="X29" s="158"/>
      <c r="Y29" s="155"/>
      <c r="Z29" s="155"/>
      <c r="AA29" s="155"/>
      <c r="AB29" s="155"/>
    </row>
    <row r="30" spans="2:28" x14ac:dyDescent="0.25">
      <c r="B30" s="157" t="s">
        <v>96</v>
      </c>
      <c r="C30" s="158" t="s">
        <v>99</v>
      </c>
      <c r="D30" s="158"/>
      <c r="E30" s="158"/>
      <c r="F30" s="158"/>
      <c r="G30" s="158"/>
      <c r="H30" s="158"/>
      <c r="I30" s="158"/>
      <c r="J30" s="158"/>
      <c r="K30" s="158"/>
      <c r="L30" s="155"/>
      <c r="M30" s="155"/>
      <c r="N30" s="157" t="s">
        <v>96</v>
      </c>
      <c r="O30" s="158" t="s">
        <v>100</v>
      </c>
      <c r="P30" s="158"/>
      <c r="Q30" s="158"/>
      <c r="R30" s="158"/>
      <c r="S30" s="158"/>
      <c r="T30" s="158"/>
      <c r="U30" s="158"/>
      <c r="V30" s="158"/>
      <c r="W30" s="158"/>
      <c r="X30" s="158"/>
      <c r="Y30" s="155"/>
      <c r="Z30" s="155"/>
      <c r="AA30" s="155"/>
      <c r="AB30" s="155"/>
    </row>
    <row r="31" spans="2:28" x14ac:dyDescent="0.25">
      <c r="B31" s="157" t="s">
        <v>96</v>
      </c>
      <c r="C31" s="158" t="s">
        <v>101</v>
      </c>
      <c r="D31" s="158"/>
      <c r="E31" s="158"/>
      <c r="F31" s="158"/>
      <c r="G31" s="158"/>
      <c r="H31" s="158"/>
      <c r="I31" s="158"/>
      <c r="J31" s="158"/>
      <c r="K31" s="158"/>
      <c r="L31" s="155"/>
      <c r="M31" s="155"/>
      <c r="N31" s="157" t="s">
        <v>96</v>
      </c>
      <c r="O31" s="158" t="s">
        <v>102</v>
      </c>
      <c r="P31" s="158"/>
      <c r="Q31" s="158"/>
      <c r="R31" s="158"/>
      <c r="S31" s="158"/>
      <c r="T31" s="158"/>
      <c r="U31" s="158"/>
      <c r="V31" s="158"/>
      <c r="W31" s="158"/>
      <c r="X31" s="158"/>
      <c r="Y31" s="155"/>
      <c r="Z31" s="155"/>
      <c r="AA31" s="155"/>
      <c r="AB31" s="155"/>
    </row>
    <row r="32" spans="2:28" x14ac:dyDescent="0.25">
      <c r="B32" s="157" t="s">
        <v>96</v>
      </c>
      <c r="C32" s="158" t="s">
        <v>103</v>
      </c>
      <c r="D32" s="158"/>
      <c r="E32" s="158"/>
      <c r="F32" s="158"/>
      <c r="G32" s="158"/>
      <c r="H32" s="158"/>
      <c r="I32" s="158"/>
      <c r="J32" s="158"/>
      <c r="K32" s="158"/>
      <c r="L32" s="155"/>
      <c r="M32" s="155"/>
      <c r="N32" s="157" t="s">
        <v>96</v>
      </c>
      <c r="O32" s="158" t="s">
        <v>104</v>
      </c>
      <c r="P32" s="158"/>
      <c r="Q32" s="158"/>
      <c r="R32" s="158"/>
      <c r="S32" s="158"/>
      <c r="T32" s="158"/>
      <c r="U32" s="158"/>
      <c r="V32" s="158"/>
      <c r="W32" s="158"/>
      <c r="X32" s="158"/>
      <c r="Y32" s="155"/>
      <c r="Z32" s="155"/>
      <c r="AA32" s="155"/>
      <c r="AB32" s="155"/>
    </row>
    <row r="33" spans="2:28" x14ac:dyDescent="0.25">
      <c r="B33" s="157" t="s">
        <v>96</v>
      </c>
      <c r="C33" s="158" t="s">
        <v>105</v>
      </c>
      <c r="D33" s="158"/>
      <c r="E33" s="158"/>
      <c r="F33" s="158"/>
      <c r="G33" s="158"/>
      <c r="H33" s="158"/>
      <c r="I33" s="158"/>
      <c r="J33" s="158"/>
      <c r="K33" s="158"/>
      <c r="L33" s="155"/>
      <c r="M33" s="155"/>
      <c r="N33" s="157" t="s">
        <v>96</v>
      </c>
      <c r="O33" s="158" t="s">
        <v>106</v>
      </c>
      <c r="P33" s="158"/>
      <c r="Q33" s="158"/>
      <c r="R33" s="158"/>
      <c r="S33" s="158"/>
      <c r="T33" s="158"/>
      <c r="U33" s="158"/>
      <c r="V33" s="158"/>
      <c r="W33" s="158"/>
      <c r="X33" s="158"/>
      <c r="Y33" s="155"/>
      <c r="Z33" s="155"/>
      <c r="AA33" s="155"/>
      <c r="AB33" s="155"/>
    </row>
    <row r="34" spans="2:28" x14ac:dyDescent="0.25">
      <c r="B34" s="157" t="s">
        <v>96</v>
      </c>
      <c r="C34" s="158" t="s">
        <v>107</v>
      </c>
      <c r="D34" s="158"/>
      <c r="E34" s="158"/>
      <c r="F34" s="158"/>
      <c r="G34" s="158"/>
      <c r="H34" s="158"/>
      <c r="I34" s="158"/>
      <c r="J34" s="158"/>
      <c r="K34" s="158"/>
      <c r="L34" s="155"/>
      <c r="M34" s="155"/>
      <c r="N34" s="157" t="s">
        <v>96</v>
      </c>
      <c r="O34" s="158" t="s">
        <v>108</v>
      </c>
      <c r="P34" s="158"/>
      <c r="Q34" s="158"/>
      <c r="R34" s="158"/>
      <c r="S34" s="158"/>
      <c r="T34" s="158"/>
      <c r="U34" s="158"/>
      <c r="V34" s="158"/>
      <c r="W34" s="158"/>
      <c r="X34" s="158"/>
      <c r="Y34" s="155"/>
      <c r="Z34" s="155"/>
      <c r="AA34" s="155"/>
      <c r="AB34" s="155"/>
    </row>
    <row r="35" spans="2:28" x14ac:dyDescent="0.25">
      <c r="B35" s="157" t="s">
        <v>96</v>
      </c>
      <c r="C35" s="158" t="s">
        <v>109</v>
      </c>
      <c r="D35" s="158"/>
      <c r="E35" s="158"/>
      <c r="F35" s="158"/>
      <c r="G35" s="158"/>
      <c r="H35" s="158"/>
      <c r="I35" s="158"/>
      <c r="J35" s="158"/>
      <c r="K35" s="158"/>
      <c r="L35" s="155"/>
      <c r="M35" s="155"/>
      <c r="N35" s="157" t="s">
        <v>96</v>
      </c>
      <c r="O35" s="158" t="s">
        <v>110</v>
      </c>
      <c r="P35" s="158"/>
      <c r="Q35" s="158"/>
      <c r="R35" s="158"/>
      <c r="S35" s="158"/>
      <c r="T35" s="158"/>
      <c r="U35" s="158"/>
      <c r="V35" s="158"/>
      <c r="W35" s="158"/>
      <c r="X35" s="158"/>
      <c r="Y35" s="155"/>
      <c r="Z35" s="155"/>
      <c r="AA35" s="155"/>
      <c r="AB35" s="155"/>
    </row>
    <row r="36" spans="2:28" ht="15.75" x14ac:dyDescent="0.25">
      <c r="B36" s="159"/>
      <c r="C36" s="160"/>
      <c r="D36" s="161"/>
      <c r="E36" s="161"/>
      <c r="F36" s="161"/>
      <c r="G36" s="161"/>
      <c r="H36" s="161"/>
      <c r="I36" s="161"/>
      <c r="J36" s="161"/>
      <c r="K36" s="161"/>
      <c r="L36" s="155"/>
      <c r="M36" s="155"/>
      <c r="N36" s="157" t="s">
        <v>96</v>
      </c>
      <c r="O36" s="158" t="s">
        <v>111</v>
      </c>
      <c r="P36" s="158"/>
      <c r="Q36" s="158"/>
      <c r="R36" s="158"/>
      <c r="S36" s="158"/>
      <c r="T36" s="158"/>
      <c r="U36" s="158"/>
      <c r="V36" s="158"/>
      <c r="W36" s="158"/>
      <c r="X36" s="158"/>
      <c r="Y36" s="155"/>
      <c r="Z36" s="155"/>
      <c r="AA36" s="155"/>
      <c r="AB36" s="155"/>
    </row>
    <row r="37" spans="2:28" ht="15.75" x14ac:dyDescent="0.25">
      <c r="B37" s="162" t="s">
        <v>112</v>
      </c>
      <c r="C37" s="158" t="s">
        <v>113</v>
      </c>
      <c r="D37" s="158"/>
      <c r="E37" s="158"/>
      <c r="F37" s="158"/>
      <c r="G37" s="158"/>
      <c r="H37" s="158"/>
      <c r="I37" s="158"/>
      <c r="J37" s="158"/>
      <c r="K37" s="158"/>
      <c r="L37" s="155"/>
      <c r="M37" s="155"/>
      <c r="N37" s="162"/>
      <c r="O37" s="163"/>
      <c r="P37" s="155"/>
      <c r="Q37" s="155"/>
      <c r="R37" s="155"/>
      <c r="S37" s="155"/>
      <c r="T37" s="155"/>
      <c r="U37" s="155"/>
      <c r="V37" s="155"/>
      <c r="W37" s="155"/>
      <c r="X37" s="155"/>
      <c r="Y37" s="155"/>
      <c r="Z37" s="155"/>
      <c r="AA37" s="155"/>
      <c r="AB37" s="155"/>
    </row>
    <row r="38" spans="2:28" x14ac:dyDescent="0.25">
      <c r="B38" s="162" t="s">
        <v>112</v>
      </c>
      <c r="C38" s="158" t="s">
        <v>114</v>
      </c>
      <c r="D38" s="158"/>
      <c r="E38" s="158"/>
      <c r="F38" s="158"/>
      <c r="G38" s="158"/>
      <c r="H38" s="158"/>
      <c r="I38" s="158"/>
      <c r="J38" s="158"/>
      <c r="K38" s="158"/>
      <c r="L38" s="155"/>
      <c r="M38" s="155"/>
      <c r="N38" s="162" t="s">
        <v>112</v>
      </c>
      <c r="O38" s="158" t="s">
        <v>115</v>
      </c>
      <c r="P38" s="158"/>
      <c r="Q38" s="158"/>
      <c r="R38" s="158"/>
      <c r="S38" s="158"/>
      <c r="T38" s="158"/>
      <c r="U38" s="158"/>
      <c r="V38" s="158"/>
      <c r="W38" s="158"/>
      <c r="X38" s="158"/>
      <c r="Y38" s="155"/>
      <c r="Z38" s="155"/>
      <c r="AA38" s="155"/>
      <c r="AB38" s="155"/>
    </row>
    <row r="39" spans="2:28" ht="15.75" x14ac:dyDescent="0.25">
      <c r="B39" s="159"/>
      <c r="C39" s="163"/>
      <c r="D39" s="155"/>
      <c r="E39" s="155"/>
      <c r="F39" s="155"/>
      <c r="G39" s="155"/>
      <c r="H39" s="155"/>
      <c r="I39" s="155"/>
      <c r="J39" s="155"/>
      <c r="K39" s="155"/>
      <c r="L39" s="155"/>
      <c r="M39" s="155"/>
      <c r="N39" s="162" t="s">
        <v>112</v>
      </c>
      <c r="O39" s="158" t="s">
        <v>116</v>
      </c>
      <c r="P39" s="158"/>
      <c r="Q39" s="158"/>
      <c r="R39" s="158"/>
      <c r="S39" s="158"/>
      <c r="T39" s="158"/>
      <c r="U39" s="158"/>
      <c r="V39" s="158"/>
      <c r="W39" s="158"/>
      <c r="X39" s="158"/>
      <c r="Y39" s="155"/>
      <c r="Z39" s="155"/>
      <c r="AA39" s="155"/>
      <c r="AB39" s="155"/>
    </row>
    <row r="40" spans="2:28" x14ac:dyDescent="0.25">
      <c r="B40" s="162" t="s">
        <v>112</v>
      </c>
      <c r="C40" s="158" t="s">
        <v>117</v>
      </c>
      <c r="D40" s="158"/>
      <c r="E40" s="158"/>
      <c r="F40" s="158"/>
      <c r="G40" s="158"/>
      <c r="H40" s="158"/>
      <c r="I40" s="158"/>
      <c r="J40" s="158"/>
      <c r="K40" s="158"/>
      <c r="L40" s="155"/>
      <c r="M40" s="155"/>
      <c r="N40" s="162" t="s">
        <v>112</v>
      </c>
      <c r="O40" s="158" t="s">
        <v>118</v>
      </c>
      <c r="P40" s="158"/>
      <c r="Q40" s="158"/>
      <c r="R40" s="158"/>
      <c r="S40" s="158"/>
      <c r="T40" s="158"/>
      <c r="U40" s="158"/>
      <c r="V40" s="158"/>
      <c r="W40" s="158"/>
      <c r="X40" s="158"/>
      <c r="Y40" s="155"/>
      <c r="Z40" s="155"/>
      <c r="AA40" s="155"/>
      <c r="AB40" s="155"/>
    </row>
    <row r="41" spans="2:28" x14ac:dyDescent="0.25">
      <c r="B41" s="162" t="s">
        <v>112</v>
      </c>
      <c r="C41" s="158" t="s">
        <v>119</v>
      </c>
      <c r="D41" s="158"/>
      <c r="E41" s="158"/>
      <c r="F41" s="158"/>
      <c r="G41" s="158"/>
      <c r="H41" s="158"/>
      <c r="I41" s="158"/>
      <c r="J41" s="158"/>
      <c r="K41" s="158"/>
      <c r="L41" s="155"/>
      <c r="M41" s="155"/>
      <c r="N41" s="162" t="s">
        <v>112</v>
      </c>
      <c r="O41" s="158" t="s">
        <v>120</v>
      </c>
      <c r="P41" s="158"/>
      <c r="Q41" s="158"/>
      <c r="R41" s="158"/>
      <c r="S41" s="158"/>
      <c r="T41" s="158"/>
      <c r="U41" s="158"/>
      <c r="V41" s="158"/>
      <c r="W41" s="158"/>
      <c r="X41" s="158"/>
      <c r="Y41" s="155"/>
      <c r="Z41" s="155"/>
      <c r="AA41" s="155"/>
      <c r="AB41" s="155"/>
    </row>
    <row r="42" spans="2:28" x14ac:dyDescent="0.25">
      <c r="B42" s="162" t="s">
        <v>112</v>
      </c>
      <c r="C42" s="158" t="s">
        <v>121</v>
      </c>
      <c r="D42" s="158"/>
      <c r="E42" s="158"/>
      <c r="F42" s="158"/>
      <c r="G42" s="158"/>
      <c r="H42" s="158"/>
      <c r="I42" s="158"/>
      <c r="J42" s="158"/>
      <c r="K42" s="158"/>
      <c r="L42" s="155"/>
      <c r="M42" s="155"/>
      <c r="N42" s="162" t="s">
        <v>112</v>
      </c>
      <c r="O42" s="158" t="s">
        <v>122</v>
      </c>
      <c r="P42" s="158"/>
      <c r="Q42" s="158"/>
      <c r="R42" s="158"/>
      <c r="S42" s="158"/>
      <c r="T42" s="158"/>
      <c r="U42" s="158"/>
      <c r="V42" s="158"/>
      <c r="W42" s="158"/>
      <c r="X42" s="158"/>
      <c r="Y42" s="155"/>
      <c r="Z42" s="155"/>
      <c r="AA42" s="155"/>
      <c r="AB42" s="155"/>
    </row>
    <row r="43" spans="2:28" ht="15.75" x14ac:dyDescent="0.25">
      <c r="B43" s="159"/>
      <c r="C43" s="163"/>
      <c r="D43" s="155"/>
      <c r="E43" s="155"/>
      <c r="F43" s="155"/>
      <c r="G43" s="155"/>
      <c r="H43" s="155"/>
      <c r="I43" s="155"/>
      <c r="J43" s="155"/>
      <c r="K43" s="155"/>
      <c r="L43" s="155"/>
      <c r="M43" s="155"/>
      <c r="N43" s="162" t="s">
        <v>112</v>
      </c>
      <c r="O43" s="158" t="s">
        <v>123</v>
      </c>
      <c r="P43" s="158"/>
      <c r="Q43" s="158"/>
      <c r="R43" s="158"/>
      <c r="S43" s="158"/>
      <c r="T43" s="158"/>
      <c r="U43" s="158"/>
      <c r="V43" s="158"/>
      <c r="W43" s="158"/>
      <c r="X43" s="158"/>
      <c r="Y43" s="155"/>
      <c r="Z43" s="155"/>
      <c r="AA43" s="155"/>
      <c r="AB43" s="155"/>
    </row>
    <row r="44" spans="2:28" x14ac:dyDescent="0.25">
      <c r="B44" s="162" t="s">
        <v>112</v>
      </c>
      <c r="C44" s="164" t="s">
        <v>124</v>
      </c>
      <c r="D44" s="164"/>
      <c r="E44" s="164"/>
      <c r="F44" s="164"/>
      <c r="G44" s="164"/>
      <c r="H44" s="164"/>
      <c r="I44" s="164"/>
      <c r="J44" s="164"/>
      <c r="K44" s="164"/>
      <c r="L44" s="155"/>
      <c r="M44" s="155"/>
      <c r="N44" s="162" t="s">
        <v>112</v>
      </c>
      <c r="O44" s="158" t="s">
        <v>125</v>
      </c>
      <c r="P44" s="158"/>
      <c r="Q44" s="158"/>
      <c r="R44" s="158"/>
      <c r="S44" s="158"/>
      <c r="T44" s="158"/>
      <c r="U44" s="158"/>
      <c r="V44" s="158"/>
      <c r="W44" s="158"/>
      <c r="X44" s="158"/>
      <c r="Y44" s="155"/>
      <c r="Z44" s="155"/>
      <c r="AA44" s="155"/>
      <c r="AB44" s="155"/>
    </row>
    <row r="45" spans="2:28" x14ac:dyDescent="0.25">
      <c r="B45" s="162" t="s">
        <v>112</v>
      </c>
      <c r="C45" s="158" t="s">
        <v>126</v>
      </c>
      <c r="D45" s="158"/>
      <c r="E45" s="158"/>
      <c r="F45" s="158"/>
      <c r="G45" s="158"/>
      <c r="H45" s="158"/>
      <c r="I45" s="158"/>
      <c r="J45" s="158"/>
      <c r="K45" s="158"/>
      <c r="L45" s="155"/>
      <c r="M45" s="155"/>
      <c r="N45" s="162" t="s">
        <v>112</v>
      </c>
      <c r="O45" s="158" t="s">
        <v>127</v>
      </c>
      <c r="P45" s="158"/>
      <c r="Q45" s="158"/>
      <c r="R45" s="158"/>
      <c r="S45" s="158"/>
      <c r="T45" s="158"/>
      <c r="U45" s="158"/>
      <c r="V45" s="158"/>
      <c r="W45" s="158"/>
      <c r="X45" s="158"/>
      <c r="Y45" s="155"/>
      <c r="Z45" s="155"/>
      <c r="AA45" s="155"/>
      <c r="AB45" s="155"/>
    </row>
    <row r="46" spans="2:28" x14ac:dyDescent="0.25">
      <c r="B46" s="162" t="s">
        <v>112</v>
      </c>
      <c r="C46" s="158" t="s">
        <v>128</v>
      </c>
      <c r="D46" s="158"/>
      <c r="E46" s="158"/>
      <c r="F46" s="158"/>
      <c r="G46" s="158"/>
      <c r="H46" s="158"/>
      <c r="I46" s="158"/>
      <c r="J46" s="158"/>
      <c r="K46" s="158"/>
      <c r="L46" s="155"/>
      <c r="M46" s="155"/>
      <c r="N46" s="162" t="s">
        <v>112</v>
      </c>
      <c r="O46" s="158" t="s">
        <v>129</v>
      </c>
      <c r="P46" s="158"/>
      <c r="Q46" s="158"/>
      <c r="R46" s="158"/>
      <c r="S46" s="158"/>
      <c r="T46" s="158"/>
      <c r="U46" s="158"/>
      <c r="V46" s="158"/>
      <c r="W46" s="158"/>
      <c r="X46" s="158"/>
      <c r="Y46" s="155"/>
      <c r="Z46" s="155"/>
      <c r="AA46" s="155"/>
      <c r="AB46" s="155"/>
    </row>
    <row r="47" spans="2:28" x14ac:dyDescent="0.25">
      <c r="B47" s="162" t="s">
        <v>112</v>
      </c>
      <c r="C47" s="158" t="s">
        <v>130</v>
      </c>
      <c r="D47" s="158"/>
      <c r="E47" s="158"/>
      <c r="F47" s="158"/>
      <c r="G47" s="158"/>
      <c r="H47" s="158"/>
      <c r="I47" s="158"/>
      <c r="J47" s="158"/>
      <c r="K47" s="158"/>
      <c r="L47" s="155"/>
      <c r="M47" s="155"/>
      <c r="N47" s="162"/>
      <c r="O47" s="156"/>
      <c r="P47" s="155"/>
      <c r="Q47" s="155"/>
      <c r="R47" s="155"/>
      <c r="S47" s="155"/>
      <c r="T47" s="155"/>
      <c r="U47" s="155"/>
      <c r="V47" s="155"/>
      <c r="W47" s="155"/>
      <c r="X47" s="155"/>
      <c r="Y47" s="155"/>
      <c r="Z47" s="155"/>
      <c r="AA47" s="155"/>
      <c r="AB47" s="155"/>
    </row>
    <row r="48" spans="2:28" x14ac:dyDescent="0.25">
      <c r="B48" s="162" t="s">
        <v>112</v>
      </c>
      <c r="C48" s="158" t="s">
        <v>131</v>
      </c>
      <c r="D48" s="158"/>
      <c r="E48" s="158"/>
      <c r="F48" s="158"/>
      <c r="G48" s="158"/>
      <c r="H48" s="158"/>
      <c r="I48" s="158"/>
      <c r="J48" s="158"/>
      <c r="K48" s="158"/>
      <c r="L48" s="155"/>
      <c r="M48" s="155"/>
      <c r="N48" s="162" t="s">
        <v>112</v>
      </c>
      <c r="O48" s="158" t="s">
        <v>132</v>
      </c>
      <c r="P48" s="158"/>
      <c r="Q48" s="158"/>
      <c r="R48" s="158"/>
      <c r="S48" s="158"/>
      <c r="T48" s="158"/>
      <c r="U48" s="158"/>
      <c r="V48" s="158"/>
      <c r="W48" s="158"/>
      <c r="X48" s="158"/>
      <c r="Y48" s="155"/>
      <c r="Z48" s="155"/>
      <c r="AA48" s="155"/>
      <c r="AB48" s="155"/>
    </row>
    <row r="49" spans="2:28" x14ac:dyDescent="0.25">
      <c r="B49" s="165"/>
      <c r="C49" s="156"/>
      <c r="D49" s="155"/>
      <c r="E49" s="155"/>
      <c r="F49" s="155"/>
      <c r="G49" s="155"/>
      <c r="H49" s="155"/>
      <c r="I49" s="155"/>
      <c r="J49" s="155"/>
      <c r="K49" s="155"/>
      <c r="L49" s="155"/>
      <c r="M49" s="155"/>
      <c r="N49" s="165"/>
      <c r="O49" s="156"/>
      <c r="P49" s="155"/>
      <c r="Q49" s="155"/>
      <c r="R49" s="155"/>
      <c r="S49" s="155"/>
      <c r="T49" s="155"/>
      <c r="U49" s="155"/>
      <c r="V49" s="155"/>
      <c r="W49" s="155"/>
      <c r="X49" s="155"/>
      <c r="Y49" s="155"/>
      <c r="Z49" s="155"/>
      <c r="AA49" s="155"/>
      <c r="AB49" s="155"/>
    </row>
  </sheetData>
  <mergeCells count="42">
    <mergeCell ref="C47:K47"/>
    <mergeCell ref="C48:K48"/>
    <mergeCell ref="O48:X48"/>
    <mergeCell ref="O43:X43"/>
    <mergeCell ref="C44:K44"/>
    <mergeCell ref="O44:X44"/>
    <mergeCell ref="C45:K45"/>
    <mergeCell ref="O45:X45"/>
    <mergeCell ref="C46:K46"/>
    <mergeCell ref="O46:X46"/>
    <mergeCell ref="O39:X39"/>
    <mergeCell ref="C40:K40"/>
    <mergeCell ref="O40:X40"/>
    <mergeCell ref="C41:K41"/>
    <mergeCell ref="O41:X41"/>
    <mergeCell ref="C42:K42"/>
    <mergeCell ref="O42:X42"/>
    <mergeCell ref="C35:K35"/>
    <mergeCell ref="O35:X35"/>
    <mergeCell ref="O36:X36"/>
    <mergeCell ref="C37:K37"/>
    <mergeCell ref="C38:K38"/>
    <mergeCell ref="O38:X38"/>
    <mergeCell ref="C32:K32"/>
    <mergeCell ref="O32:X32"/>
    <mergeCell ref="C33:K33"/>
    <mergeCell ref="O33:X33"/>
    <mergeCell ref="C34:K34"/>
    <mergeCell ref="O34:X34"/>
    <mergeCell ref="B27:AB27"/>
    <mergeCell ref="C29:K29"/>
    <mergeCell ref="O29:X29"/>
    <mergeCell ref="C30:K30"/>
    <mergeCell ref="O30:X30"/>
    <mergeCell ref="C31:K31"/>
    <mergeCell ref="O31:X31"/>
    <mergeCell ref="B1:G1"/>
    <mergeCell ref="B3:G3"/>
    <mergeCell ref="I3:N3"/>
    <mergeCell ref="P3:U3"/>
    <mergeCell ref="W3:AB3"/>
    <mergeCell ref="W23:AB23"/>
  </mergeCells>
  <hyperlinks>
    <hyperlink ref="W23" r:id="rId1" xr:uid="{4D8EEF2D-E3B7-43B7-A6C2-66961142F45E}"/>
    <hyperlink ref="C35" r:id="rId2" display="9 Small Business Ideas to Start with Only 2000 Rupees" xr:uid="{7B09509A-7AB5-40C0-A8EB-793DC38C04D7}"/>
    <hyperlink ref="C42" r:id="rId3" display="[7 Profitable] Best Products to Sell Online" xr:uid="{D0F7A750-4EF7-4380-9DA5-F4F65F857975}"/>
    <hyperlink ref="C46" r:id="rId4" display="[Profitable] 7 Instagram Business Ideas to Earn 40k per month Online from Home" xr:uid="{640746BC-E8DE-44D1-B462-D4552CD89A4A}"/>
    <hyperlink ref="C30" r:id="rId5" display="8 Passive Income Ideas to Earn 25k Per Month" xr:uid="{BA32D7EB-C9FB-4183-ACFD-15C474D38A81}"/>
    <hyperlink ref="C40" r:id="rId6" display="[10 BEST] Platforms to Sell Online &amp; Earn Money" xr:uid="{82CBDB10-7BE0-4A4C-866D-66FCD7C2B1F4}"/>
    <hyperlink ref="C37" r:id="rId7" display="EARN 100k monthly by T-SHIRT Printing Business with a Low Investment" xr:uid="{F020B6D6-3C13-489B-8EC1-EAA409F56E14}"/>
    <hyperlink ref="C38" r:id="rId8" display="[TOP 50] Home Based Business Ideas with 0 “ZERO” Investment and High Profit" xr:uid="{C8FBA259-3CB5-4D3D-8CCA-F53D543AB841}"/>
    <hyperlink ref="C41" r:id="rId9" display="[EARN from AMAZON] How to Become Amazon Seller? Step by Step Process" xr:uid="{2BC2A696-088A-4721-82FE-E9626699757A}"/>
    <hyperlink ref="C29" r:id="rId10" display="[12 Profitable] Business Ideas to Start in 2022 with Low Investment and High Profit" xr:uid="{FB8C4B34-F87C-4000-95F0-718315B40111}"/>
    <hyperlink ref="C45" r:id="rId11" display="[9 Real Ways] to Increase Organic Followers on INSTAGRAM (50k Follower per Month)" xr:uid="{740AD5E9-3C8C-442F-8545-623F71F78C1B}"/>
    <hyperlink ref="C47" r:id="rId12" display="[9 Ways] How to Make Money with TELEGRAM App (Earn 25k per Month Easy) " xr:uid="{BE3FF914-4CAB-4BFB-96F3-E28E0AAA39B3}"/>
    <hyperlink ref="C44" r:id="rId13" display="[8 Ways] How to make Money from INSTAGRAM (30k per month) " xr:uid="{6357A7F0-5C52-4001-9A0E-EFD0EAEA24AD}"/>
    <hyperlink ref="C31" r:id="rId14" display="[TOP 14] Business Ideas for WOMEN with-out any Education (EARN 30k per month) " xr:uid="{09B7B5E6-1F19-4184-9B3F-69FBFF908270}"/>
    <hyperlink ref="C48" r:id="rId15" display="[12 Best Ways] to Earn Money Online | How to Earn 50k per month Online " xr:uid="{5BC2BEB3-19AD-4EF8-83C2-D3CFD802BAF3}"/>
    <hyperlink ref="C32" r:id="rId16" display="[TOP 10] Business Ideas for Accountants (Low Investment) " xr:uid="{8BA91E58-27F2-4930-8DD1-AFE671E463E2}"/>
    <hyperlink ref="C33" r:id="rId17" display="[TOP 10] Business Ideas to Start Under Rs.10,000 Low Investment " xr:uid="{BFDB0E6F-FC51-4078-8715-10E0657FEF85}"/>
    <hyperlink ref="C34" r:id="rId18" display="151+ कम खर्च और अधिक मुनाफे वाले बिजनेस  | Low Investment Business Ideas" xr:uid="{A553FF5C-69F9-4C06-92C9-4B5C1BB70B81}"/>
    <hyperlink ref="O44" r:id="rId19" display="[6 TIPS] How to Start Online Tuition Business &amp; Earn in Lakhs" xr:uid="{F9C5064D-AF8D-42A8-A8B3-3CBD902634A0}"/>
    <hyperlink ref="O33" r:id="rId20" display="[9 Real Ways] to Increase YOUTUBE Subscribers Organically (30k Subscribers per Month)" xr:uid="{A82F629F-8497-4350-9190-01FE475E8940}"/>
    <hyperlink ref="O32" r:id="rId21" xr:uid="{556D9EEA-1AFD-4B33-AD70-6133A842DFBA}"/>
    <hyperlink ref="O34" r:id="rId22" display="[8 Mistakes] 95% YouTubers make these mistakes | How to Grow YouTube Channel Fast " xr:uid="{5114115C-99FF-4A2D-B9D4-60A1B30C04A3}"/>
    <hyperlink ref="O35" r:id="rId23" display="[TOP 29] Best YouTube Channel IDEAS to Earn 1 Lakh per month Online " xr:uid="{8F5A319D-D0A9-45F1-8942-EFE8AC029AFA}"/>
    <hyperlink ref="O38" r:id="rId24" display="[12 IDEAS] Business Ideas for College Students (to Earn 30k Per month Easy) " xr:uid="{148D2E94-BED5-4BF4-8849-5E5FE153152C}"/>
    <hyperlink ref="O45" r:id="rId25" display="[4 PHASE] How to Earn Money Online from Books (40k per month ) " xr:uid="{0F8C55FA-CE92-4269-87E7-B145A11454B8}"/>
    <hyperlink ref="O40" r:id="rId26" display="[TOP 6] Highest Paying Jobs in India | Career IDEAS for Students " xr:uid="{6BF7ED98-77BC-4A81-83E6-F3955A0F825E}"/>
    <hyperlink ref="O41" r:id="rId27" display="[TOP 12] Business Ideas for Mechanical Engineer (Earn 2 Lakh per Month) " xr:uid="{5ADC6315-9FD0-4A19-A89F-CF5C8428323E}"/>
    <hyperlink ref="O42" r:id="rId28" display="How to Become an App Developer? &amp; How to Make Money from App? " xr:uid="{C86CE157-056B-4929-BA17-ED9B8EB33723}"/>
    <hyperlink ref="O43" r:id="rId29" display="[TOP 7] Must Read Books for Entrepreneurs (BUSINESSMAN) " xr:uid="{A2051453-E5AB-4136-8892-DAEBFAB95FF7}"/>
    <hyperlink ref="O39" r:id="rId30" display="[10 Quick EARNING] Business Ideas for College Students in India " xr:uid="{B842C3D5-3808-43E0-B675-41F8016D0C42}"/>
    <hyperlink ref="O36" r:id="rId31" display="[TOP 8] YouTube Money Making Tips &amp; Tricks (You can Earn Rs.1 Crore) " xr:uid="{D195466B-10DA-4DE6-BE1D-FB23BE795F13}"/>
    <hyperlink ref="O46" r:id="rId32" display="[4 Websites] to Earn 50,000 Per month by Audio Recording (Voice-over) " xr:uid="{6557EC76-E34D-4D0D-AC0B-E65D5FCBBE9A}"/>
    <hyperlink ref="O48" r:id="rId33" xr:uid="{8F872121-5D2F-4F9A-B87A-D8C6D130F586}"/>
    <hyperlink ref="O30" r:id="rId34" display="[5 Pro TIPS] to Quickly Complete 4000 Hrs Watchtime on YouTube" xr:uid="{247D644E-E462-45E7-B3D0-448C8B06D3B1}"/>
    <hyperlink ref="O31" r:id="rId35" display="[8 Mistakes] 95% YouTubers make these mistakes | How to Grow YouTube Channel Fast " xr:uid="{671FC11A-6252-4574-9AC8-5FD2C4334469}"/>
    <hyperlink ref="O29" r:id="rId36" display="EARN Rs. 20,000 per month with LED Bulb Repairing BUSINESS " xr:uid="{DC08640A-4FD7-46A4-B98D-16DA776AF17D}"/>
  </hyperlinks>
  <pageMargins left="0.7" right="0.7" top="0.75" bottom="0.75" header="0.3" footer="0.3"/>
  <drawing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7A7B2C-A516-4935-9C9C-4878DC824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65F010-E0EA-4A18-8F8A-C385A76096D7}">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F7A9B470-C5A6-46D3-9C30-ECFF952645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TM16400193</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FAMILY BUDGET</vt:lpstr>
      <vt:lpstr>DOWNLOAD MORE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2020-10-16T05:07:10Z</dcterms:created>
  <dcterms:modified xsi:type="dcterms:W3CDTF">2022-08-27T11:29:13Z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